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ТДЕЛ_ФИНАНСОВ\Бюджет 2023\БЮДЖЕТ_2023_16_12_2022_№99\"/>
    </mc:Choice>
  </mc:AlternateContent>
  <bookViews>
    <workbookView xWindow="0" yWindow="0" windowWidth="28800" windowHeight="12330"/>
  </bookViews>
  <sheets>
    <sheet name="Документ (1)" sheetId="2" r:id="rId1"/>
  </sheets>
  <definedNames>
    <definedName name="_xlnm.Print_Titles" localSheetId="0">'Документ (1)'!$6:$7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10" i="2" l="1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O10" i="2"/>
  <c r="AG49" i="2"/>
  <c r="AG27" i="2" l="1"/>
  <c r="AG39" i="2" l="1"/>
  <c r="AF39" i="2"/>
  <c r="AG36" i="2"/>
  <c r="AF36" i="2"/>
  <c r="AG32" i="2"/>
  <c r="AF32" i="2"/>
  <c r="AF27" i="2"/>
  <c r="AH27" i="2" s="1"/>
  <c r="AG25" i="2"/>
  <c r="AF25" i="2"/>
  <c r="AG22" i="2"/>
  <c r="AG20" i="2" s="1"/>
  <c r="AF22" i="2"/>
  <c r="AF20" i="2" s="1"/>
  <c r="AG18" i="2"/>
  <c r="AF18" i="2"/>
  <c r="AG13" i="2"/>
  <c r="AF13" i="2"/>
  <c r="AH12" i="2"/>
  <c r="AH14" i="2"/>
  <c r="AH15" i="2"/>
  <c r="AH16" i="2"/>
  <c r="AH17" i="2"/>
  <c r="AH19" i="2"/>
  <c r="AH21" i="2"/>
  <c r="AH23" i="2"/>
  <c r="AH24" i="2"/>
  <c r="AH26" i="2"/>
  <c r="AH28" i="2"/>
  <c r="AH29" i="2"/>
  <c r="AH33" i="2"/>
  <c r="AH34" i="2"/>
  <c r="AH35" i="2"/>
  <c r="AH37" i="2"/>
  <c r="AH38" i="2"/>
  <c r="AH41" i="2"/>
  <c r="AH42" i="2"/>
  <c r="AH44" i="2"/>
  <c r="AH45" i="2"/>
  <c r="AH46" i="2"/>
  <c r="AG11" i="2"/>
  <c r="AG10" i="2" s="1"/>
  <c r="AF11" i="2"/>
  <c r="AG43" i="2"/>
  <c r="AF43" i="2"/>
  <c r="AH11" i="2" l="1"/>
  <c r="AF10" i="2"/>
  <c r="AH10" i="2" s="1"/>
  <c r="AH36" i="2"/>
  <c r="AH43" i="2"/>
  <c r="AH20" i="2"/>
  <c r="AH32" i="2"/>
  <c r="AH25" i="2"/>
  <c r="AH22" i="2"/>
  <c r="AH18" i="2"/>
  <c r="AG9" i="2"/>
  <c r="AH13" i="2"/>
  <c r="AF9" i="2"/>
  <c r="AF47" i="2" s="1"/>
  <c r="AG8" i="2" l="1"/>
  <c r="AG47" i="2"/>
  <c r="AH47" i="2" s="1"/>
  <c r="AF8" i="2"/>
  <c r="AH9" i="2"/>
  <c r="AH8" i="2" l="1"/>
</calcChain>
</file>

<file path=xl/sharedStrings.xml><?xml version="1.0" encoding="utf-8"?>
<sst xmlns="http://schemas.openxmlformats.org/spreadsheetml/2006/main" count="154" uniqueCount="92">
  <si>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</si>
  <si>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</si>
  <si>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</si>
  <si>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</si>
  <si>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</si>
  <si>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</si>
  <si>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Исполнение с начала года</t>
  </si>
  <si>
    <t>00000000000000000000</t>
  </si>
  <si>
    <t>Бюджет: ГП "Город Юхнов"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</si>
  <si>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</si>
  <si>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</si>
  <si>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</si>
  <si>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</si>
  <si>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</si>
  <si>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  Налог на доходы физических лиц</t>
  </si>
  <si>
    <t>00010300000000000000</t>
  </si>
  <si>
    <t xml:space="preserve">          НАЛОГИ НА ТОВАРЫ (РАБОТЫ, УСЛУГИ), РЕАЛИЗУЕМЫЕ НА ТЕРРИТОРИИ РОССИЙСКОЙ ФЕДЕРАЦИИ</t>
  </si>
  <si>
    <t>10010302231010000110</t>
  </si>
  <si>
    <t xml:space="preserve">      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</t>
  </si>
  <si>
    <t>10010302241010000110</t>
  </si>
  <si>
    <t xml:space="preserve">      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</si>
  <si>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10010302251010000110</t>
  </si>
  <si>
    <t xml:space="preserve">      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</t>
  </si>
  <si>
    <t>10010302261010000110</t>
  </si>
  <si>
    <t xml:space="preserve">      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</t>
  </si>
  <si>
    <t>00010500000000000000</t>
  </si>
  <si>
    <t xml:space="preserve">          НАЛОГИ НА СОВОКУПНЫЙ ДОХОД</t>
  </si>
  <si>
    <t>00010501000000000000</t>
  </si>
  <si>
    <t xml:space="preserve">              Налог, взимаемый в связи с применением упрощенной системы налогообложения</t>
  </si>
  <si>
    <t>00010600000000000000</t>
  </si>
  <si>
    <t xml:space="preserve">          НАЛОГИ НА ИМУЩЕСТВО</t>
  </si>
  <si>
    <t>00010601000000000000</t>
  </si>
  <si>
    <t xml:space="preserve">              Налог на имущество физических лиц</t>
  </si>
  <si>
    <t>00010606000000000000</t>
  </si>
  <si>
    <t xml:space="preserve">              Земельный налог</t>
  </si>
  <si>
    <t>00010606030000000000</t>
  </si>
  <si>
    <t xml:space="preserve">                Земельный налог с организаций</t>
  </si>
  <si>
    <t>00010606040000000000</t>
  </si>
  <si>
    <t xml:space="preserve">                Земельный налог с физических лиц</t>
  </si>
  <si>
    <t>00010900000000000000</t>
  </si>
  <si>
    <t xml:space="preserve">          ЗАДОЛЖЕННОСТЬ И ПЕРЕРАСЧЕТЫ ПО ОТМЕНЕННЫМ НАЛОГАМ, СБОРАМ И ИНЫМ ОБЯЗАТЕЛЬНЫМ ПЛАТЕЖАМ</t>
  </si>
  <si>
    <t>00010904000000000000</t>
  </si>
  <si>
    <t xml:space="preserve">              Налоги на имущество</t>
  </si>
  <si>
    <t>00011100000000000000</t>
  </si>
  <si>
    <t xml:space="preserve">          ДОХОДЫ ОТ ИСПОЛЬЗОВАНИЯ ИМУЩЕСТВА, НАХОДЯЩЕГОСЯ В ГОСУДАРСТВЕННОЙ И МУНИЦИПАЛЬНОЙ СОБСТВЕННОСТИ</t>
  </si>
  <si>
    <t>00311105013130000120</t>
  </si>
  <si>
    <t xml:space="preserve">    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</si>
  <si>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41011105013130000120</t>
  </si>
  <si>
    <t>00311105025130000120</t>
  </si>
  <si>
    <t xml:space="preserve">             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</si>
  <si>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00311109045130000120</t>
  </si>
  <si>
    <t xml:space="preserve">                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</si>
  <si>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00011300000000000000</t>
  </si>
  <si>
    <t xml:space="preserve">          ДОХОДЫ ОТ ОКАЗАНИЯ ПЛАТНЫХ УСЛУГ И КОМПЕНСАЦИИ ЗАТРАТ ГОСУДАРСТВА</t>
  </si>
  <si>
    <t>00311301995130000130</t>
  </si>
  <si>
    <t xml:space="preserve">                  Прочие доходы от оказания платных услуг (работ) получателями средств бюджетов городских поселений</t>
  </si>
  <si>
    <t>00311302065130000130</t>
  </si>
  <si>
    <t xml:space="preserve">                  Доходы, поступающие в порядке возмещения расходов, понесенных в связи с эксплуатацией  имущества городских поселений</t>
  </si>
  <si>
    <t>00311302995130000130</t>
  </si>
  <si>
    <t xml:space="preserve">                  Прочие доходы от компенсации затрат  бюджетов городских поселений</t>
  </si>
  <si>
    <t>00011400000000000000</t>
  </si>
  <si>
    <t xml:space="preserve">          ДОХОДЫ ОТ ПРОДАЖИ МАТЕРИАЛЬНЫХ И НЕМАТЕРИАЛЬНЫХ АКТИВОВ</t>
  </si>
  <si>
    <t>00311402053130000410</t>
  </si>
  <si>
    <t xml:space="preserve">                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</si>
  <si>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41011406013130000430</t>
  </si>
  <si>
    <t xml:space="preserve">                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</si>
  <si>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00011500000000000000</t>
  </si>
  <si>
    <t xml:space="preserve">          АДМИНИСТРАТИВНЫЕ ПЛАТЕЖИ И СБОРЫ</t>
  </si>
  <si>
    <t>00311502050130000140</t>
  </si>
  <si>
    <t xml:space="preserve">                  Платежи, взимаемые органами местного самоуправления (организациями) городских поселений за выполнение определенных функций</t>
  </si>
  <si>
    <t>00011600000000000000</t>
  </si>
  <si>
    <t xml:space="preserve">          ШТРАФЫ, САНКЦИИ, ВОЗМЕЩЕНИЕ УЩЕРБА</t>
  </si>
  <si>
    <t>00011700000000000000</t>
  </si>
  <si>
    <t xml:space="preserve">          ПРОЧИЕ НЕНАЛОГОВЫЕ ДОХОДЫ</t>
  </si>
  <si>
    <t>00020200000000000000</t>
  </si>
  <si>
    <t xml:space="preserve">          БЕЗВОЗМЕЗДНЫЕ ПОСТУПЛЕНИЯ ОТ ДРУГИХ БЮДЖЕТОВ БЮДЖЕТНОЙ СИСТЕМЫ РОССИЙСКОЙ ФЕДЕРАЦИИ</t>
  </si>
  <si>
    <t>00020210000000000000</t>
  </si>
  <si>
    <t xml:space="preserve">            Дотации бюджетам бюджетной системы Российской Федерации</t>
  </si>
  <si>
    <t>00020220000000000000</t>
  </si>
  <si>
    <t xml:space="preserve">            Субсидии бюджетам бюджетной системы Российской Федерации (межбюджетные субсидии)</t>
  </si>
  <si>
    <t>00020240000000000000</t>
  </si>
  <si>
    <t xml:space="preserve">            Иные межбюджетные трансферты</t>
  </si>
  <si>
    <t>ИТОГО ДОХОДОВ</t>
  </si>
  <si>
    <t>Ожидаемое исполнение бюджета МО ГП "Город Юхнов" за 2022 год в разрезе доходных источников, ПРОГНОЗ на 2023 год</t>
  </si>
  <si>
    <t>План на 2022 год</t>
  </si>
  <si>
    <t>План на 2022 год с учетом изменений</t>
  </si>
  <si>
    <t>Исполнено по бюджету муниципального района на 01.11.2022 года</t>
  </si>
  <si>
    <t>% исполнения к плану 2022 года</t>
  </si>
  <si>
    <t>Ожидаемое исполнение в 2022 году</t>
  </si>
  <si>
    <t>% 2023 года к ожидаемому исполнению 2022 года</t>
  </si>
  <si>
    <t>Прогноз бюджета на 2023 год</t>
  </si>
  <si>
    <t xml:space="preserve">        НАЛОГОВЫЕ  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</si>
</sst>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48">
    <xf numFmtId="0" fontId="0" fillId="0" borderId="0" xfId="0"/>
    <xf numFmtId="0" fontId="5" fillId="5" borderId="1" xfId="1" applyFont="1" applyFill="1">
      <alignment horizontal="left" wrapText="1"/>
    </xf>
    <xf numFmtId="0" fontId="5" fillId="5" borderId="1" xfId="2" applyFont="1" applyFill="1"/>
    <xf numFmtId="0" fontId="6" fillId="5" borderId="0" xfId="0" applyFont="1" applyFill="1" applyProtection="1">
      <protection locked="0"/>
    </xf>
    <xf numFmtId="0" fontId="8" fillId="5" borderId="0" xfId="0" applyFont="1" applyFill="1" applyProtection="1">
      <protection locked="0"/>
    </xf>
    <xf numFmtId="0" fontId="5" fillId="5" borderId="2" xfId="12" applyFont="1" applyFill="1">
      <alignment horizontal="center" vertical="center" wrapText="1"/>
    </xf>
    <xf numFmtId="0" fontId="5" fillId="5" borderId="3" xfId="13" applyFont="1" applyFill="1">
      <alignment horizontal="center" vertical="center" wrapText="1"/>
    </xf>
    <xf numFmtId="1" fontId="7" fillId="5" borderId="2" xfId="14" applyFont="1" applyFill="1" applyAlignment="1">
      <alignment horizontal="center" shrinkToFit="1"/>
    </xf>
    <xf numFmtId="0" fontId="7" fillId="5" borderId="2" xfId="15" applyFont="1" applyFill="1" applyAlignment="1">
      <alignment horizontal="left" wrapText="1"/>
    </xf>
    <xf numFmtId="0" fontId="7" fillId="5" borderId="2" xfId="16" applyFont="1" applyFill="1" applyAlignment="1">
      <alignment horizontal="center" wrapText="1"/>
    </xf>
    <xf numFmtId="4" fontId="7" fillId="5" borderId="2" xfId="17" applyFont="1" applyFill="1" applyAlignment="1">
      <alignment horizontal="right" shrinkToFit="1"/>
    </xf>
    <xf numFmtId="10" fontId="7" fillId="5" borderId="11" xfId="18" applyFont="1" applyFill="1" applyBorder="1" applyAlignment="1">
      <alignment horizontal="center" shrinkToFit="1"/>
    </xf>
    <xf numFmtId="4" fontId="8" fillId="5" borderId="14" xfId="0" applyNumberFormat="1" applyFont="1" applyFill="1" applyBorder="1" applyAlignment="1" applyProtection="1">
      <protection locked="0"/>
    </xf>
    <xf numFmtId="2" fontId="8" fillId="5" borderId="14" xfId="0" applyNumberFormat="1" applyFont="1" applyFill="1" applyBorder="1" applyAlignment="1" applyProtection="1">
      <protection locked="0"/>
    </xf>
    <xf numFmtId="1" fontId="5" fillId="5" borderId="2" xfId="14" applyFont="1" applyFill="1" applyAlignment="1">
      <alignment horizontal="center" shrinkToFit="1"/>
    </xf>
    <xf numFmtId="0" fontId="5" fillId="5" borderId="2" xfId="15" applyFont="1" applyFill="1" applyAlignment="1">
      <alignment horizontal="left" wrapText="1"/>
    </xf>
    <xf numFmtId="0" fontId="5" fillId="5" borderId="2" xfId="16" applyFont="1" applyFill="1" applyAlignment="1">
      <alignment horizontal="center" wrapText="1"/>
    </xf>
    <xf numFmtId="4" fontId="5" fillId="5" borderId="2" xfId="17" applyFont="1" applyFill="1" applyAlignment="1">
      <alignment horizontal="right" shrinkToFit="1"/>
    </xf>
    <xf numFmtId="10" fontId="5" fillId="5" borderId="11" xfId="18" applyFont="1" applyFill="1" applyBorder="1" applyAlignment="1">
      <alignment horizontal="center" shrinkToFit="1"/>
    </xf>
    <xf numFmtId="4" fontId="6" fillId="5" borderId="14" xfId="0" applyNumberFormat="1" applyFont="1" applyFill="1" applyBorder="1" applyAlignment="1" applyProtection="1">
      <protection locked="0"/>
    </xf>
    <xf numFmtId="1" fontId="7" fillId="5" borderId="4" xfId="20" applyFont="1" applyFill="1" applyAlignment="1">
      <alignment horizontal="left" shrinkToFit="1"/>
    </xf>
    <xf numFmtId="4" fontId="7" fillId="5" borderId="2" xfId="21" applyFont="1" applyFill="1" applyAlignment="1">
      <alignment horizontal="right" shrinkToFit="1"/>
    </xf>
    <xf numFmtId="10" fontId="7" fillId="5" borderId="11" xfId="22" applyFont="1" applyFill="1" applyBorder="1" applyAlignment="1">
      <alignment horizontal="center" shrinkToFit="1"/>
    </xf>
    <xf numFmtId="0" fontId="11" fillId="5" borderId="15" xfId="0" applyFont="1" applyFill="1" applyBorder="1" applyAlignment="1" applyProtection="1">
      <alignment horizontal="center" vertical="center" wrapText="1"/>
      <protection locked="0"/>
    </xf>
    <xf numFmtId="0" fontId="11" fillId="5" borderId="16" xfId="0" applyFont="1" applyFill="1" applyBorder="1" applyAlignment="1" applyProtection="1">
      <alignment horizontal="center" vertical="center" wrapText="1"/>
      <protection locked="0"/>
    </xf>
    <xf numFmtId="0" fontId="12" fillId="5" borderId="15" xfId="0" applyFont="1" applyFill="1" applyBorder="1" applyAlignment="1" applyProtection="1">
      <alignment horizontal="center" vertical="center" wrapText="1"/>
      <protection locked="0"/>
    </xf>
    <xf numFmtId="0" fontId="12" fillId="5" borderId="16" xfId="0" applyFont="1" applyFill="1" applyBorder="1" applyAlignment="1" applyProtection="1">
      <alignment horizontal="center" vertical="center" wrapText="1"/>
      <protection locked="0"/>
    </xf>
    <xf numFmtId="0" fontId="10" fillId="5" borderId="1" xfId="1" applyFont="1" applyFill="1" applyAlignment="1">
      <alignment horizontal="center" wrapText="1"/>
    </xf>
    <xf numFmtId="0" fontId="5" fillId="5" borderId="1" xfId="5" applyFont="1" applyFill="1">
      <alignment horizontal="right"/>
    </xf>
    <xf numFmtId="0" fontId="5" fillId="5" borderId="12" xfId="12" applyFont="1" applyFill="1" applyBorder="1">
      <alignment horizontal="center" vertical="center" wrapText="1"/>
    </xf>
    <xf numFmtId="0" fontId="5" fillId="5" borderId="13" xfId="12" applyFont="1" applyFill="1" applyBorder="1">
      <alignment horizontal="center" vertical="center" wrapText="1"/>
    </xf>
    <xf numFmtId="0" fontId="9" fillId="5" borderId="1" xfId="4" applyFont="1" applyFill="1">
      <alignment horizontal="center"/>
    </xf>
    <xf numFmtId="0" fontId="5" fillId="5" borderId="2" xfId="12" applyFont="1" applyFill="1">
      <alignment horizontal="center" vertical="center" wrapText="1"/>
    </xf>
    <xf numFmtId="0" fontId="5" fillId="5" borderId="5" xfId="12" applyFont="1" applyFill="1" applyBorder="1">
      <alignment horizontal="center" vertical="center" wrapText="1"/>
    </xf>
    <xf numFmtId="0" fontId="5" fillId="5" borderId="8" xfId="12" applyFont="1" applyFill="1" applyBorder="1">
      <alignment horizontal="center" vertical="center" wrapText="1"/>
    </xf>
    <xf numFmtId="0" fontId="5" fillId="5" borderId="5" xfId="11" applyFont="1" applyFill="1" applyBorder="1">
      <alignment horizontal="center" vertical="center" wrapText="1"/>
    </xf>
    <xf numFmtId="0" fontId="5" fillId="5" borderId="6" xfId="11" applyFont="1" applyFill="1" applyBorder="1">
      <alignment horizontal="center" vertical="center" wrapText="1"/>
    </xf>
    <xf numFmtId="0" fontId="5" fillId="5" borderId="7" xfId="11" applyFont="1" applyFill="1" applyBorder="1">
      <alignment horizontal="center" vertical="center" wrapText="1"/>
    </xf>
    <xf numFmtId="0" fontId="5" fillId="5" borderId="8" xfId="11" applyFont="1" applyFill="1" applyBorder="1">
      <alignment horizontal="center" vertical="center" wrapText="1"/>
    </xf>
    <xf numFmtId="0" fontId="5" fillId="5" borderId="9" xfId="11" applyFont="1" applyFill="1" applyBorder="1">
      <alignment horizontal="center" vertical="center" wrapText="1"/>
    </xf>
    <xf numFmtId="0" fontId="5" fillId="5" borderId="10" xfId="11" applyFont="1" applyFill="1" applyBorder="1">
      <alignment horizontal="center" vertical="center" wrapText="1"/>
    </xf>
    <xf numFmtId="0" fontId="5" fillId="5" borderId="1" xfId="1" applyFont="1" applyFill="1">
      <alignment horizontal="left" wrapText="1"/>
    </xf>
    <xf numFmtId="1" fontId="7" fillId="5" borderId="2" xfId="19" applyFont="1" applyFill="1" applyAlignment="1">
      <alignment horizontal="left" shrinkToFit="1"/>
    </xf>
    <xf numFmtId="0" fontId="5" fillId="5" borderId="2" xfId="11" applyFont="1" applyFill="1">
      <alignment horizontal="center" vertical="center" wrapText="1"/>
    </xf>
    <xf numFmtId="0" fontId="5" fillId="5" borderId="2" xfId="6" applyFont="1" applyFill="1">
      <alignment horizontal="center" vertical="center" wrapText="1"/>
    </xf>
    <xf numFmtId="0" fontId="5" fillId="5" borderId="2" xfId="7" applyFont="1" applyFill="1">
      <alignment horizontal="center" vertical="center" wrapText="1"/>
    </xf>
    <xf numFmtId="0" fontId="5" fillId="5" borderId="2" xfId="8" applyFont="1" applyFill="1">
      <alignment horizontal="center" vertical="center" wrapText="1"/>
    </xf>
    <xf numFmtId="0" fontId="5" fillId="5" borderId="2" xfId="10" applyFont="1" applyFill="1">
      <alignment horizontal="center" vertic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9"/>
  <sheetViews>
    <sheetView showGridLines="0" showZeros="0" tabSelected="1" topLeftCell="B49" zoomScaleNormal="100" zoomScaleSheetLayoutView="100" workbookViewId="0">
      <selection activeCell="AH38" sqref="AH38"/>
    </sheetView>
  </sheetViews>
  <sheetFormatPr defaultColWidth="9.140625" defaultRowHeight="15" outlineLevelRow="6" x14ac:dyDescent="0.25"/>
  <cols>
    <col min="1" max="1" width="9.140625" style="3" hidden="1"/>
    <col min="2" max="2" width="47.7109375" style="3" customWidth="1"/>
    <col min="3" max="3" width="21.7109375" style="3" customWidth="1"/>
    <col min="4" max="14" width="9.140625" style="3" hidden="1"/>
    <col min="15" max="15" width="14.28515625" style="3" customWidth="1"/>
    <col min="16" max="16" width="9.140625" style="3" hidden="1" customWidth="1"/>
    <col min="17" max="17" width="13.85546875" style="3" customWidth="1"/>
    <col min="18" max="28" width="9.140625" style="3" hidden="1" customWidth="1"/>
    <col min="29" max="29" width="13.85546875" style="3" customWidth="1"/>
    <col min="30" max="30" width="9.140625" style="3" hidden="1" customWidth="1"/>
    <col min="31" max="31" width="11.85546875" style="3" customWidth="1"/>
    <col min="32" max="32" width="16.5703125" style="3" customWidth="1"/>
    <col min="33" max="33" width="15.7109375" style="3" customWidth="1"/>
    <col min="34" max="34" width="12.140625" style="3" customWidth="1"/>
    <col min="35" max="16384" width="9.140625" style="3"/>
  </cols>
  <sheetData>
    <row r="1" spans="1:34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</row>
    <row r="2" spans="1:34" x14ac:dyDescent="0.25">
      <c r="A2" s="27" t="s">
        <v>83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</row>
    <row r="3" spans="1:34" ht="15.2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</row>
    <row r="4" spans="1:34" ht="15.75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</row>
    <row r="5" spans="1:34" ht="12.75" customHeight="1" x14ac:dyDescent="0.25">
      <c r="A5" s="28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</row>
    <row r="6" spans="1:34" ht="41.45" customHeight="1" x14ac:dyDescent="0.25">
      <c r="A6" s="44" t="s">
        <v>1</v>
      </c>
      <c r="B6" s="45" t="s">
        <v>2</v>
      </c>
      <c r="C6" s="46" t="s">
        <v>3</v>
      </c>
      <c r="D6" s="47" t="s">
        <v>1</v>
      </c>
      <c r="E6" s="43" t="s">
        <v>4</v>
      </c>
      <c r="F6" s="43"/>
      <c r="G6" s="43"/>
      <c r="H6" s="43" t="s">
        <v>5</v>
      </c>
      <c r="I6" s="43"/>
      <c r="J6" s="43"/>
      <c r="K6" s="32" t="s">
        <v>1</v>
      </c>
      <c r="L6" s="32" t="s">
        <v>1</v>
      </c>
      <c r="M6" s="32" t="s">
        <v>1</v>
      </c>
      <c r="N6" s="32" t="s">
        <v>1</v>
      </c>
      <c r="O6" s="29" t="s">
        <v>84</v>
      </c>
      <c r="P6" s="29" t="s">
        <v>1</v>
      </c>
      <c r="Q6" s="29" t="s">
        <v>85</v>
      </c>
      <c r="R6" s="29" t="s">
        <v>1</v>
      </c>
      <c r="S6" s="29" t="s">
        <v>1</v>
      </c>
      <c r="T6" s="29" t="s">
        <v>1</v>
      </c>
      <c r="U6" s="29" t="s">
        <v>1</v>
      </c>
      <c r="V6" s="32" t="s">
        <v>1</v>
      </c>
      <c r="W6" s="32" t="s">
        <v>1</v>
      </c>
      <c r="X6" s="43" t="s">
        <v>6</v>
      </c>
      <c r="Y6" s="43"/>
      <c r="Z6" s="43"/>
      <c r="AA6" s="35" t="s">
        <v>86</v>
      </c>
      <c r="AB6" s="36"/>
      <c r="AC6" s="37"/>
      <c r="AD6" s="6" t="s">
        <v>1</v>
      </c>
      <c r="AE6" s="33" t="s">
        <v>87</v>
      </c>
      <c r="AF6" s="23" t="s">
        <v>88</v>
      </c>
      <c r="AG6" s="25" t="s">
        <v>90</v>
      </c>
      <c r="AH6" s="23" t="s">
        <v>89</v>
      </c>
    </row>
    <row r="7" spans="1:34" ht="26.45" customHeight="1" x14ac:dyDescent="0.25">
      <c r="A7" s="44"/>
      <c r="B7" s="45"/>
      <c r="C7" s="46"/>
      <c r="D7" s="47"/>
      <c r="E7" s="5" t="s">
        <v>1</v>
      </c>
      <c r="F7" s="5" t="s">
        <v>1</v>
      </c>
      <c r="G7" s="5" t="s">
        <v>1</v>
      </c>
      <c r="H7" s="5" t="s">
        <v>1</v>
      </c>
      <c r="I7" s="5" t="s">
        <v>1</v>
      </c>
      <c r="J7" s="5" t="s">
        <v>1</v>
      </c>
      <c r="K7" s="32"/>
      <c r="L7" s="32"/>
      <c r="M7" s="32"/>
      <c r="N7" s="32"/>
      <c r="O7" s="30"/>
      <c r="P7" s="30"/>
      <c r="Q7" s="30"/>
      <c r="R7" s="30"/>
      <c r="S7" s="30"/>
      <c r="T7" s="30"/>
      <c r="U7" s="30"/>
      <c r="V7" s="32"/>
      <c r="W7" s="32"/>
      <c r="X7" s="5" t="s">
        <v>1</v>
      </c>
      <c r="Y7" s="5" t="s">
        <v>1</v>
      </c>
      <c r="Z7" s="5" t="s">
        <v>1</v>
      </c>
      <c r="AA7" s="38"/>
      <c r="AB7" s="39"/>
      <c r="AC7" s="40"/>
      <c r="AD7" s="5"/>
      <c r="AE7" s="34"/>
      <c r="AF7" s="24"/>
      <c r="AG7" s="26"/>
      <c r="AH7" s="24"/>
    </row>
    <row r="8" spans="1:34" s="4" customFormat="1" ht="14.25" x14ac:dyDescent="0.2">
      <c r="A8" s="7" t="s">
        <v>7</v>
      </c>
      <c r="B8" s="8" t="s">
        <v>8</v>
      </c>
      <c r="C8" s="7" t="s">
        <v>7</v>
      </c>
      <c r="D8" s="7"/>
      <c r="E8" s="9"/>
      <c r="F8" s="7"/>
      <c r="G8" s="7"/>
      <c r="H8" s="7"/>
      <c r="I8" s="7"/>
      <c r="J8" s="7"/>
      <c r="K8" s="7"/>
      <c r="L8" s="7"/>
      <c r="M8" s="7"/>
      <c r="N8" s="10">
        <v>0</v>
      </c>
      <c r="O8" s="10">
        <v>112146473.15000001</v>
      </c>
      <c r="P8" s="10">
        <v>27661242.100000001</v>
      </c>
      <c r="Q8" s="10">
        <v>139807715.25</v>
      </c>
      <c r="R8" s="10">
        <v>139807715.25</v>
      </c>
      <c r="S8" s="10">
        <v>139807715.25</v>
      </c>
      <c r="T8" s="10">
        <v>0</v>
      </c>
      <c r="U8" s="10">
        <v>0</v>
      </c>
      <c r="V8" s="10">
        <v>0</v>
      </c>
      <c r="W8" s="10">
        <v>0</v>
      </c>
      <c r="X8" s="10">
        <v>2402120.73</v>
      </c>
      <c r="Y8" s="10">
        <v>124939632.84999999</v>
      </c>
      <c r="Z8" s="10">
        <v>122537512.12</v>
      </c>
      <c r="AA8" s="10">
        <v>2402120.73</v>
      </c>
      <c r="AB8" s="10">
        <v>124939632.84999999</v>
      </c>
      <c r="AC8" s="10">
        <v>122537512.12</v>
      </c>
      <c r="AD8" s="10">
        <v>122537512.12</v>
      </c>
      <c r="AE8" s="11">
        <v>0.87647174478806167</v>
      </c>
      <c r="AF8" s="12">
        <f>AF9+AF43</f>
        <v>138552389.72</v>
      </c>
      <c r="AG8" s="12">
        <f>AG9+AG43</f>
        <v>51227579.299999997</v>
      </c>
      <c r="AH8" s="13">
        <f>AG8/AF8*100</f>
        <v>36.973436115772252</v>
      </c>
    </row>
    <row r="9" spans="1:34" s="4" customFormat="1" ht="14.25" outlineLevel="1" x14ac:dyDescent="0.2">
      <c r="A9" s="7" t="s">
        <v>9</v>
      </c>
      <c r="B9" s="8" t="s">
        <v>10</v>
      </c>
      <c r="C9" s="7" t="s">
        <v>9</v>
      </c>
      <c r="D9" s="7"/>
      <c r="E9" s="9"/>
      <c r="F9" s="7"/>
      <c r="G9" s="7"/>
      <c r="H9" s="7"/>
      <c r="I9" s="7"/>
      <c r="J9" s="7"/>
      <c r="K9" s="7"/>
      <c r="L9" s="7"/>
      <c r="M9" s="7"/>
      <c r="N9" s="10">
        <v>0</v>
      </c>
      <c r="O9" s="10">
        <v>40548194</v>
      </c>
      <c r="P9" s="10">
        <v>-3040527.13</v>
      </c>
      <c r="Q9" s="10">
        <v>37507666.869999997</v>
      </c>
      <c r="R9" s="10">
        <v>37507666.869999997</v>
      </c>
      <c r="S9" s="10">
        <v>37507666.869999997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29561376.899999999</v>
      </c>
      <c r="Z9" s="10">
        <v>29561376.899999999</v>
      </c>
      <c r="AA9" s="10">
        <v>0</v>
      </c>
      <c r="AB9" s="10">
        <v>29561376.899999999</v>
      </c>
      <c r="AC9" s="10">
        <v>29561376.899999999</v>
      </c>
      <c r="AD9" s="10">
        <v>29561376.899999999</v>
      </c>
      <c r="AE9" s="11">
        <v>0.78814224842239566</v>
      </c>
      <c r="AF9" s="12">
        <f>AF11+AF13+AF18+AF20+AF25+AF27+AF32+AF36+AF39+AF41+AF42</f>
        <v>36252341.339999996</v>
      </c>
      <c r="AG9" s="12">
        <f>AG11+AG13+AG18+AG20+AG25+AG27+AG32+AG36+AG39+AG41+AG42</f>
        <v>38782369</v>
      </c>
      <c r="AH9" s="13">
        <f t="shared" ref="AH9:AH47" si="0">AG9/AF9*100</f>
        <v>106.97893588795169</v>
      </c>
    </row>
    <row r="10" spans="1:34" s="4" customFormat="1" ht="14.25" outlineLevel="1" x14ac:dyDescent="0.2">
      <c r="A10" s="7"/>
      <c r="B10" s="8" t="s">
        <v>91</v>
      </c>
      <c r="C10" s="7"/>
      <c r="D10" s="7"/>
      <c r="E10" s="9"/>
      <c r="F10" s="7"/>
      <c r="G10" s="7"/>
      <c r="H10" s="7"/>
      <c r="I10" s="7"/>
      <c r="J10" s="7"/>
      <c r="K10" s="7"/>
      <c r="L10" s="7"/>
      <c r="M10" s="7"/>
      <c r="N10" s="10"/>
      <c r="O10" s="10">
        <f>SUM(O11+O13+O18+O20+O25)</f>
        <v>31773194</v>
      </c>
      <c r="P10" s="10"/>
      <c r="Q10" s="10">
        <f t="shared" ref="Q10:AC10" si="1">SUM(Q11+Q13+Q18+Q20+Q25)</f>
        <v>31848117.989999998</v>
      </c>
      <c r="R10" s="10">
        <f t="shared" si="1"/>
        <v>31848117.989999998</v>
      </c>
      <c r="S10" s="10">
        <f t="shared" si="1"/>
        <v>31848117.989999998</v>
      </c>
      <c r="T10" s="10">
        <f t="shared" si="1"/>
        <v>0</v>
      </c>
      <c r="U10" s="10">
        <f t="shared" si="1"/>
        <v>0</v>
      </c>
      <c r="V10" s="10">
        <f t="shared" si="1"/>
        <v>0</v>
      </c>
      <c r="W10" s="10">
        <f t="shared" si="1"/>
        <v>0</v>
      </c>
      <c r="X10" s="10">
        <f t="shared" si="1"/>
        <v>0</v>
      </c>
      <c r="Y10" s="10">
        <f t="shared" si="1"/>
        <v>25274657.23</v>
      </c>
      <c r="Z10" s="10">
        <f t="shared" si="1"/>
        <v>25274657.23</v>
      </c>
      <c r="AA10" s="10">
        <f t="shared" si="1"/>
        <v>0</v>
      </c>
      <c r="AB10" s="10">
        <f t="shared" si="1"/>
        <v>25274657.23</v>
      </c>
      <c r="AC10" s="10">
        <f t="shared" si="1"/>
        <v>25274657.23</v>
      </c>
      <c r="AD10" s="10"/>
      <c r="AE10" s="11">
        <f>SUM(AC10/Q10)</f>
        <v>0.79359971091340464</v>
      </c>
      <c r="AF10" s="12">
        <f t="shared" ref="AF10:AG10" si="2">SUM(AF11+AF13+AF18+AF20+AF25)</f>
        <v>31757431.829999998</v>
      </c>
      <c r="AG10" s="12">
        <f t="shared" si="2"/>
        <v>29922369</v>
      </c>
      <c r="AH10" s="13">
        <f>SUM(AG10/AF10)</f>
        <v>0.94221627114486994</v>
      </c>
    </row>
    <row r="11" spans="1:34" s="4" customFormat="1" ht="14.25" outlineLevel="2" x14ac:dyDescent="0.2">
      <c r="A11" s="7" t="s">
        <v>11</v>
      </c>
      <c r="B11" s="8" t="s">
        <v>12</v>
      </c>
      <c r="C11" s="7" t="s">
        <v>11</v>
      </c>
      <c r="D11" s="7"/>
      <c r="E11" s="9"/>
      <c r="F11" s="7"/>
      <c r="G11" s="7"/>
      <c r="H11" s="7"/>
      <c r="I11" s="7"/>
      <c r="J11" s="7"/>
      <c r="K11" s="7"/>
      <c r="L11" s="7"/>
      <c r="M11" s="7"/>
      <c r="N11" s="10">
        <v>0</v>
      </c>
      <c r="O11" s="10">
        <v>14236904</v>
      </c>
      <c r="P11" s="10">
        <v>0</v>
      </c>
      <c r="Q11" s="10">
        <v>14236904</v>
      </c>
      <c r="R11" s="10">
        <v>14236904</v>
      </c>
      <c r="S11" s="10">
        <v>14236904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10637248.060000001</v>
      </c>
      <c r="Z11" s="10">
        <v>10637248.060000001</v>
      </c>
      <c r="AA11" s="10">
        <v>0</v>
      </c>
      <c r="AB11" s="10">
        <v>10637248.060000001</v>
      </c>
      <c r="AC11" s="10">
        <v>10637248.060000001</v>
      </c>
      <c r="AD11" s="10">
        <v>10637248.060000001</v>
      </c>
      <c r="AE11" s="11">
        <v>0.74716020140333883</v>
      </c>
      <c r="AF11" s="12">
        <f>AF12</f>
        <v>14236904</v>
      </c>
      <c r="AG11" s="12">
        <f>AG12</f>
        <v>12371229</v>
      </c>
      <c r="AH11" s="13">
        <f t="shared" si="0"/>
        <v>86.895500594792239</v>
      </c>
    </row>
    <row r="12" spans="1:34" outlineLevel="4" x14ac:dyDescent="0.25">
      <c r="A12" s="14" t="s">
        <v>13</v>
      </c>
      <c r="B12" s="15" t="s">
        <v>14</v>
      </c>
      <c r="C12" s="14" t="s">
        <v>13</v>
      </c>
      <c r="D12" s="14"/>
      <c r="E12" s="16"/>
      <c r="F12" s="14"/>
      <c r="G12" s="14"/>
      <c r="H12" s="14"/>
      <c r="I12" s="14"/>
      <c r="J12" s="14"/>
      <c r="K12" s="14"/>
      <c r="L12" s="14"/>
      <c r="M12" s="14"/>
      <c r="N12" s="17">
        <v>0</v>
      </c>
      <c r="O12" s="17">
        <v>14236904</v>
      </c>
      <c r="P12" s="17">
        <v>0</v>
      </c>
      <c r="Q12" s="17">
        <v>14236904</v>
      </c>
      <c r="R12" s="17">
        <v>14236904</v>
      </c>
      <c r="S12" s="17">
        <v>14236904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10637248.060000001</v>
      </c>
      <c r="Z12" s="17">
        <v>10637248.060000001</v>
      </c>
      <c r="AA12" s="17">
        <v>0</v>
      </c>
      <c r="AB12" s="17">
        <v>10637248.060000001</v>
      </c>
      <c r="AC12" s="17">
        <v>10637248.060000001</v>
      </c>
      <c r="AD12" s="17">
        <v>10637248.060000001</v>
      </c>
      <c r="AE12" s="18">
        <v>0.74716020140333883</v>
      </c>
      <c r="AF12" s="19">
        <v>14236904</v>
      </c>
      <c r="AG12" s="19">
        <v>12371229</v>
      </c>
      <c r="AH12" s="13">
        <f t="shared" si="0"/>
        <v>86.895500594792239</v>
      </c>
    </row>
    <row r="13" spans="1:34" s="4" customFormat="1" ht="38.25" outlineLevel="2" x14ac:dyDescent="0.2">
      <c r="A13" s="7" t="s">
        <v>15</v>
      </c>
      <c r="B13" s="8" t="s">
        <v>16</v>
      </c>
      <c r="C13" s="7" t="s">
        <v>15</v>
      </c>
      <c r="D13" s="7"/>
      <c r="E13" s="9"/>
      <c r="F13" s="7"/>
      <c r="G13" s="7"/>
      <c r="H13" s="7"/>
      <c r="I13" s="7"/>
      <c r="J13" s="7"/>
      <c r="K13" s="7"/>
      <c r="L13" s="7"/>
      <c r="M13" s="7"/>
      <c r="N13" s="10">
        <v>0</v>
      </c>
      <c r="O13" s="10">
        <v>1820290</v>
      </c>
      <c r="P13" s="10">
        <v>430</v>
      </c>
      <c r="Q13" s="10">
        <v>1820720</v>
      </c>
      <c r="R13" s="10">
        <v>1820720</v>
      </c>
      <c r="S13" s="10">
        <v>1820720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1754533.63</v>
      </c>
      <c r="Z13" s="10">
        <v>1754533.63</v>
      </c>
      <c r="AA13" s="10">
        <v>0</v>
      </c>
      <c r="AB13" s="10">
        <v>1754533.63</v>
      </c>
      <c r="AC13" s="10">
        <v>1754533.63</v>
      </c>
      <c r="AD13" s="10">
        <v>1754533.63</v>
      </c>
      <c r="AE13" s="11">
        <v>0.9636482435520014</v>
      </c>
      <c r="AF13" s="12">
        <f>AF14+AF15+AF16+AF17</f>
        <v>1820720</v>
      </c>
      <c r="AG13" s="12">
        <f>AG14+AG15+AG16+AG17</f>
        <v>1851140</v>
      </c>
      <c r="AH13" s="13">
        <f t="shared" si="0"/>
        <v>101.67076760841864</v>
      </c>
    </row>
    <row r="14" spans="1:34" ht="77.25" outlineLevel="6" x14ac:dyDescent="0.25">
      <c r="A14" s="14" t="s">
        <v>17</v>
      </c>
      <c r="B14" s="15" t="s">
        <v>18</v>
      </c>
      <c r="C14" s="14" t="s">
        <v>17</v>
      </c>
      <c r="D14" s="14"/>
      <c r="E14" s="16"/>
      <c r="F14" s="14"/>
      <c r="G14" s="14"/>
      <c r="H14" s="14"/>
      <c r="I14" s="14"/>
      <c r="J14" s="14"/>
      <c r="K14" s="14"/>
      <c r="L14" s="14"/>
      <c r="M14" s="14"/>
      <c r="N14" s="17">
        <v>0</v>
      </c>
      <c r="O14" s="17">
        <v>823010</v>
      </c>
      <c r="P14" s="17">
        <v>14610</v>
      </c>
      <c r="Q14" s="17">
        <v>837620</v>
      </c>
      <c r="R14" s="17">
        <v>837620</v>
      </c>
      <c r="S14" s="17">
        <v>837620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865953.87</v>
      </c>
      <c r="Z14" s="17">
        <v>865953.87</v>
      </c>
      <c r="AA14" s="17">
        <v>0</v>
      </c>
      <c r="AB14" s="17">
        <v>865953.87</v>
      </c>
      <c r="AC14" s="17">
        <v>865953.87</v>
      </c>
      <c r="AD14" s="17">
        <v>865953.87</v>
      </c>
      <c r="AE14" s="18">
        <v>1.0338266397650486</v>
      </c>
      <c r="AF14" s="17">
        <v>837620</v>
      </c>
      <c r="AG14" s="19">
        <v>876790</v>
      </c>
      <c r="AH14" s="13">
        <f t="shared" si="0"/>
        <v>104.67634488192736</v>
      </c>
    </row>
    <row r="15" spans="1:34" ht="128.25" outlineLevel="6" x14ac:dyDescent="0.25">
      <c r="A15" s="14" t="s">
        <v>19</v>
      </c>
      <c r="B15" s="15" t="s">
        <v>20</v>
      </c>
      <c r="C15" s="14" t="s">
        <v>19</v>
      </c>
      <c r="D15" s="14"/>
      <c r="E15" s="16"/>
      <c r="F15" s="14"/>
      <c r="G15" s="14"/>
      <c r="H15" s="14"/>
      <c r="I15" s="14"/>
      <c r="J15" s="14"/>
      <c r="K15" s="14"/>
      <c r="L15" s="14"/>
      <c r="M15" s="14"/>
      <c r="N15" s="17">
        <v>0</v>
      </c>
      <c r="O15" s="17">
        <v>4560</v>
      </c>
      <c r="P15" s="17">
        <v>410</v>
      </c>
      <c r="Q15" s="17">
        <v>4970</v>
      </c>
      <c r="R15" s="17">
        <v>4970</v>
      </c>
      <c r="S15" s="17">
        <v>4970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4858.08</v>
      </c>
      <c r="Z15" s="17">
        <v>4858.08</v>
      </c>
      <c r="AA15" s="17">
        <v>0</v>
      </c>
      <c r="AB15" s="17">
        <v>4858.08</v>
      </c>
      <c r="AC15" s="17">
        <v>4858.08</v>
      </c>
      <c r="AD15" s="17">
        <v>4858.08</v>
      </c>
      <c r="AE15" s="18">
        <v>0.97748088531187127</v>
      </c>
      <c r="AF15" s="17">
        <v>4970</v>
      </c>
      <c r="AG15" s="19">
        <v>6090</v>
      </c>
      <c r="AH15" s="13">
        <f t="shared" si="0"/>
        <v>122.53521126760563</v>
      </c>
    </row>
    <row r="16" spans="1:34" ht="77.25" outlineLevel="6" x14ac:dyDescent="0.25">
      <c r="A16" s="14" t="s">
        <v>21</v>
      </c>
      <c r="B16" s="15" t="s">
        <v>22</v>
      </c>
      <c r="C16" s="14" t="s">
        <v>21</v>
      </c>
      <c r="D16" s="14"/>
      <c r="E16" s="16"/>
      <c r="F16" s="14"/>
      <c r="G16" s="14"/>
      <c r="H16" s="14"/>
      <c r="I16" s="14"/>
      <c r="J16" s="14"/>
      <c r="K16" s="14"/>
      <c r="L16" s="14"/>
      <c r="M16" s="14"/>
      <c r="N16" s="17">
        <v>0</v>
      </c>
      <c r="O16" s="17">
        <v>1095920</v>
      </c>
      <c r="P16" s="17">
        <v>4300</v>
      </c>
      <c r="Q16" s="17">
        <v>1100220</v>
      </c>
      <c r="R16" s="17">
        <v>1100220</v>
      </c>
      <c r="S16" s="17">
        <v>1100220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983863.12</v>
      </c>
      <c r="Z16" s="17">
        <v>983863.12</v>
      </c>
      <c r="AA16" s="17">
        <v>0</v>
      </c>
      <c r="AB16" s="17">
        <v>983863.12</v>
      </c>
      <c r="AC16" s="17">
        <v>983863.12</v>
      </c>
      <c r="AD16" s="17">
        <v>983863.12</v>
      </c>
      <c r="AE16" s="18">
        <v>0.89424216974786863</v>
      </c>
      <c r="AF16" s="17">
        <v>1100220</v>
      </c>
      <c r="AG16" s="19">
        <v>1083900</v>
      </c>
      <c r="AH16" s="13">
        <f t="shared" si="0"/>
        <v>98.516660304302775</v>
      </c>
    </row>
    <row r="17" spans="1:34" ht="77.25" outlineLevel="6" x14ac:dyDescent="0.25">
      <c r="A17" s="14" t="s">
        <v>23</v>
      </c>
      <c r="B17" s="15" t="s">
        <v>24</v>
      </c>
      <c r="C17" s="14" t="s">
        <v>23</v>
      </c>
      <c r="D17" s="14"/>
      <c r="E17" s="16"/>
      <c r="F17" s="14"/>
      <c r="G17" s="14"/>
      <c r="H17" s="14"/>
      <c r="I17" s="14"/>
      <c r="J17" s="14"/>
      <c r="K17" s="14"/>
      <c r="L17" s="14"/>
      <c r="M17" s="14"/>
      <c r="N17" s="17">
        <v>0</v>
      </c>
      <c r="O17" s="17">
        <v>-103200</v>
      </c>
      <c r="P17" s="17">
        <v>-18890</v>
      </c>
      <c r="Q17" s="17">
        <v>-122090</v>
      </c>
      <c r="R17" s="17">
        <v>-122090</v>
      </c>
      <c r="S17" s="17">
        <v>-122090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-100141.44</v>
      </c>
      <c r="Z17" s="17">
        <v>-100141.44</v>
      </c>
      <c r="AA17" s="17">
        <v>0</v>
      </c>
      <c r="AB17" s="17">
        <v>-100141.44</v>
      </c>
      <c r="AC17" s="17">
        <v>-100141.44</v>
      </c>
      <c r="AD17" s="17">
        <v>-100141.44</v>
      </c>
      <c r="AE17" s="18">
        <v>0.82022639036776146</v>
      </c>
      <c r="AF17" s="17">
        <v>-122090</v>
      </c>
      <c r="AG17" s="19">
        <v>-115640</v>
      </c>
      <c r="AH17" s="13">
        <f t="shared" si="0"/>
        <v>94.717012040298144</v>
      </c>
    </row>
    <row r="18" spans="1:34" s="4" customFormat="1" ht="14.25" outlineLevel="2" x14ac:dyDescent="0.2">
      <c r="A18" s="7" t="s">
        <v>25</v>
      </c>
      <c r="B18" s="8" t="s">
        <v>26</v>
      </c>
      <c r="C18" s="7" t="s">
        <v>25</v>
      </c>
      <c r="D18" s="7"/>
      <c r="E18" s="9"/>
      <c r="F18" s="7"/>
      <c r="G18" s="7"/>
      <c r="H18" s="7"/>
      <c r="I18" s="7"/>
      <c r="J18" s="7"/>
      <c r="K18" s="7"/>
      <c r="L18" s="7"/>
      <c r="M18" s="7"/>
      <c r="N18" s="10">
        <v>0</v>
      </c>
      <c r="O18" s="10">
        <v>8800000</v>
      </c>
      <c r="P18" s="10">
        <v>0</v>
      </c>
      <c r="Q18" s="10">
        <v>8800000</v>
      </c>
      <c r="R18" s="10">
        <v>8800000</v>
      </c>
      <c r="S18" s="10">
        <v>8800000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8216198.1200000001</v>
      </c>
      <c r="Z18" s="10">
        <v>8216198.1200000001</v>
      </c>
      <c r="AA18" s="10">
        <v>0</v>
      </c>
      <c r="AB18" s="10">
        <v>8216198.1200000001</v>
      </c>
      <c r="AC18" s="10">
        <v>8216198.1200000001</v>
      </c>
      <c r="AD18" s="10">
        <v>8216198.1200000001</v>
      </c>
      <c r="AE18" s="11">
        <v>0.93365887727272723</v>
      </c>
      <c r="AF18" s="12">
        <f>AF19</f>
        <v>8800000</v>
      </c>
      <c r="AG18" s="12">
        <f>AG19</f>
        <v>8800000</v>
      </c>
      <c r="AH18" s="13">
        <f t="shared" si="0"/>
        <v>100</v>
      </c>
    </row>
    <row r="19" spans="1:34" ht="26.25" outlineLevel="4" x14ac:dyDescent="0.25">
      <c r="A19" s="14" t="s">
        <v>27</v>
      </c>
      <c r="B19" s="15" t="s">
        <v>28</v>
      </c>
      <c r="C19" s="14" t="s">
        <v>27</v>
      </c>
      <c r="D19" s="14"/>
      <c r="E19" s="16"/>
      <c r="F19" s="14"/>
      <c r="G19" s="14"/>
      <c r="H19" s="14"/>
      <c r="I19" s="14"/>
      <c r="J19" s="14"/>
      <c r="K19" s="14"/>
      <c r="L19" s="14"/>
      <c r="M19" s="14"/>
      <c r="N19" s="17">
        <v>0</v>
      </c>
      <c r="O19" s="17">
        <v>8800000</v>
      </c>
      <c r="P19" s="17">
        <v>0</v>
      </c>
      <c r="Q19" s="17">
        <v>8800000</v>
      </c>
      <c r="R19" s="17">
        <v>8800000</v>
      </c>
      <c r="S19" s="17">
        <v>8800000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8216198.1200000001</v>
      </c>
      <c r="Z19" s="17">
        <v>8216198.1200000001</v>
      </c>
      <c r="AA19" s="17">
        <v>0</v>
      </c>
      <c r="AB19" s="17">
        <v>8216198.1200000001</v>
      </c>
      <c r="AC19" s="17">
        <v>8216198.1200000001</v>
      </c>
      <c r="AD19" s="17">
        <v>8216198.1200000001</v>
      </c>
      <c r="AE19" s="18">
        <v>0.93365887727272723</v>
      </c>
      <c r="AF19" s="19">
        <v>8800000</v>
      </c>
      <c r="AG19" s="19">
        <v>8800000</v>
      </c>
      <c r="AH19" s="13">
        <f t="shared" si="0"/>
        <v>100</v>
      </c>
    </row>
    <row r="20" spans="1:34" s="4" customFormat="1" ht="14.25" outlineLevel="2" x14ac:dyDescent="0.2">
      <c r="A20" s="7" t="s">
        <v>29</v>
      </c>
      <c r="B20" s="8" t="s">
        <v>30</v>
      </c>
      <c r="C20" s="7" t="s">
        <v>29</v>
      </c>
      <c r="D20" s="7"/>
      <c r="E20" s="9"/>
      <c r="F20" s="7"/>
      <c r="G20" s="7"/>
      <c r="H20" s="7"/>
      <c r="I20" s="7"/>
      <c r="J20" s="7"/>
      <c r="K20" s="7"/>
      <c r="L20" s="7"/>
      <c r="M20" s="7"/>
      <c r="N20" s="10">
        <v>0</v>
      </c>
      <c r="O20" s="10">
        <v>6916000</v>
      </c>
      <c r="P20" s="10">
        <v>74686.16</v>
      </c>
      <c r="Q20" s="10">
        <v>6990686.1600000001</v>
      </c>
      <c r="R20" s="10">
        <v>6990686.1600000001</v>
      </c>
      <c r="S20" s="10">
        <v>6990686.1600000001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4666869.59</v>
      </c>
      <c r="Z20" s="10">
        <v>4666869.59</v>
      </c>
      <c r="AA20" s="10">
        <v>0</v>
      </c>
      <c r="AB20" s="10">
        <v>4666869.59</v>
      </c>
      <c r="AC20" s="10">
        <v>4666869.59</v>
      </c>
      <c r="AD20" s="10">
        <v>4666869.59</v>
      </c>
      <c r="AE20" s="11">
        <v>0.66758390853008909</v>
      </c>
      <c r="AF20" s="12">
        <f>AF21+AF22</f>
        <v>6900000</v>
      </c>
      <c r="AG20" s="12">
        <f>AG21+AG22</f>
        <v>6900000</v>
      </c>
      <c r="AH20" s="13">
        <f t="shared" si="0"/>
        <v>100</v>
      </c>
    </row>
    <row r="21" spans="1:34" outlineLevel="4" x14ac:dyDescent="0.25">
      <c r="A21" s="14" t="s">
        <v>31</v>
      </c>
      <c r="B21" s="15" t="s">
        <v>32</v>
      </c>
      <c r="C21" s="14" t="s">
        <v>31</v>
      </c>
      <c r="D21" s="14"/>
      <c r="E21" s="16"/>
      <c r="F21" s="14"/>
      <c r="G21" s="14"/>
      <c r="H21" s="14"/>
      <c r="I21" s="14"/>
      <c r="J21" s="14"/>
      <c r="K21" s="14"/>
      <c r="L21" s="14"/>
      <c r="M21" s="14"/>
      <c r="N21" s="17">
        <v>0</v>
      </c>
      <c r="O21" s="17">
        <v>3100000</v>
      </c>
      <c r="P21" s="17">
        <v>0</v>
      </c>
      <c r="Q21" s="17">
        <v>3100000</v>
      </c>
      <c r="R21" s="17">
        <v>3100000</v>
      </c>
      <c r="S21" s="17">
        <v>3100000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1788203.76</v>
      </c>
      <c r="Z21" s="17">
        <v>1788203.76</v>
      </c>
      <c r="AA21" s="17">
        <v>0</v>
      </c>
      <c r="AB21" s="17">
        <v>1788203.76</v>
      </c>
      <c r="AC21" s="17">
        <v>1788203.76</v>
      </c>
      <c r="AD21" s="17">
        <v>1788203.76</v>
      </c>
      <c r="AE21" s="18">
        <v>0.5768399225806452</v>
      </c>
      <c r="AF21" s="19">
        <v>3100000</v>
      </c>
      <c r="AG21" s="19">
        <v>3100000</v>
      </c>
      <c r="AH21" s="13">
        <f t="shared" si="0"/>
        <v>100</v>
      </c>
    </row>
    <row r="22" spans="1:34" s="4" customFormat="1" ht="14.25" outlineLevel="4" x14ac:dyDescent="0.2">
      <c r="A22" s="7" t="s">
        <v>33</v>
      </c>
      <c r="B22" s="8" t="s">
        <v>34</v>
      </c>
      <c r="C22" s="7" t="s">
        <v>33</v>
      </c>
      <c r="D22" s="7"/>
      <c r="E22" s="9"/>
      <c r="F22" s="7"/>
      <c r="G22" s="7"/>
      <c r="H22" s="7"/>
      <c r="I22" s="7"/>
      <c r="J22" s="7"/>
      <c r="K22" s="7"/>
      <c r="L22" s="7"/>
      <c r="M22" s="7"/>
      <c r="N22" s="10">
        <v>0</v>
      </c>
      <c r="O22" s="10">
        <v>3816000</v>
      </c>
      <c r="P22" s="10">
        <v>74686.16</v>
      </c>
      <c r="Q22" s="10">
        <v>3890686.16</v>
      </c>
      <c r="R22" s="10">
        <v>3890686.16</v>
      </c>
      <c r="S22" s="10">
        <v>3890686.16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2878665.83</v>
      </c>
      <c r="Z22" s="10">
        <v>2878665.83</v>
      </c>
      <c r="AA22" s="10">
        <v>0</v>
      </c>
      <c r="AB22" s="10">
        <v>2878665.83</v>
      </c>
      <c r="AC22" s="10">
        <v>2878665.83</v>
      </c>
      <c r="AD22" s="10">
        <v>2878665.83</v>
      </c>
      <c r="AE22" s="11">
        <v>0.73988641376306741</v>
      </c>
      <c r="AF22" s="12">
        <f>AF23+AF24</f>
        <v>3800000</v>
      </c>
      <c r="AG22" s="12">
        <f>AG23+AG24</f>
        <v>3800000</v>
      </c>
      <c r="AH22" s="13">
        <f t="shared" si="0"/>
        <v>100</v>
      </c>
    </row>
    <row r="23" spans="1:34" outlineLevel="5" x14ac:dyDescent="0.25">
      <c r="A23" s="14" t="s">
        <v>35</v>
      </c>
      <c r="B23" s="15" t="s">
        <v>36</v>
      </c>
      <c r="C23" s="14" t="s">
        <v>35</v>
      </c>
      <c r="D23" s="14"/>
      <c r="E23" s="16"/>
      <c r="F23" s="14"/>
      <c r="G23" s="14"/>
      <c r="H23" s="14"/>
      <c r="I23" s="14"/>
      <c r="J23" s="14"/>
      <c r="K23" s="14"/>
      <c r="L23" s="14"/>
      <c r="M23" s="14"/>
      <c r="N23" s="17">
        <v>0</v>
      </c>
      <c r="O23" s="17">
        <v>2316000</v>
      </c>
      <c r="P23" s="17">
        <v>73234.52</v>
      </c>
      <c r="Q23" s="17">
        <v>2389234.52</v>
      </c>
      <c r="R23" s="17">
        <v>2389234.52</v>
      </c>
      <c r="S23" s="17">
        <v>2389234.52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1850343.09</v>
      </c>
      <c r="Z23" s="17">
        <v>1850343.09</v>
      </c>
      <c r="AA23" s="17">
        <v>0</v>
      </c>
      <c r="AB23" s="17">
        <v>1850343.09</v>
      </c>
      <c r="AC23" s="17">
        <v>1850343.09</v>
      </c>
      <c r="AD23" s="17">
        <v>1850343.09</v>
      </c>
      <c r="AE23" s="18">
        <v>0.77445017410848394</v>
      </c>
      <c r="AF23" s="19">
        <v>2300000</v>
      </c>
      <c r="AG23" s="19">
        <v>2300000</v>
      </c>
      <c r="AH23" s="13">
        <f t="shared" si="0"/>
        <v>100</v>
      </c>
    </row>
    <row r="24" spans="1:34" outlineLevel="5" x14ac:dyDescent="0.25">
      <c r="A24" s="14" t="s">
        <v>37</v>
      </c>
      <c r="B24" s="15" t="s">
        <v>38</v>
      </c>
      <c r="C24" s="14" t="s">
        <v>37</v>
      </c>
      <c r="D24" s="14"/>
      <c r="E24" s="16"/>
      <c r="F24" s="14"/>
      <c r="G24" s="14"/>
      <c r="H24" s="14"/>
      <c r="I24" s="14"/>
      <c r="J24" s="14"/>
      <c r="K24" s="14"/>
      <c r="L24" s="14"/>
      <c r="M24" s="14"/>
      <c r="N24" s="17">
        <v>0</v>
      </c>
      <c r="O24" s="17">
        <v>1500000</v>
      </c>
      <c r="P24" s="17">
        <v>1451.64</v>
      </c>
      <c r="Q24" s="17">
        <v>1501451.64</v>
      </c>
      <c r="R24" s="17">
        <v>1501451.64</v>
      </c>
      <c r="S24" s="17">
        <v>1501451.64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1028322.74</v>
      </c>
      <c r="Z24" s="17">
        <v>1028322.74</v>
      </c>
      <c r="AA24" s="17">
        <v>0</v>
      </c>
      <c r="AB24" s="17">
        <v>1028322.74</v>
      </c>
      <c r="AC24" s="17">
        <v>1028322.74</v>
      </c>
      <c r="AD24" s="17">
        <v>1028322.74</v>
      </c>
      <c r="AE24" s="18">
        <v>0.68488568835956642</v>
      </c>
      <c r="AF24" s="19">
        <v>1500000</v>
      </c>
      <c r="AG24" s="19">
        <v>1500000</v>
      </c>
      <c r="AH24" s="13">
        <f t="shared" si="0"/>
        <v>100</v>
      </c>
    </row>
    <row r="25" spans="1:34" s="4" customFormat="1" ht="38.25" outlineLevel="2" x14ac:dyDescent="0.2">
      <c r="A25" s="7" t="s">
        <v>39</v>
      </c>
      <c r="B25" s="8" t="s">
        <v>40</v>
      </c>
      <c r="C25" s="7" t="s">
        <v>39</v>
      </c>
      <c r="D25" s="7"/>
      <c r="E25" s="9"/>
      <c r="F25" s="7"/>
      <c r="G25" s="7"/>
      <c r="H25" s="7"/>
      <c r="I25" s="7"/>
      <c r="J25" s="7"/>
      <c r="K25" s="7"/>
      <c r="L25" s="7"/>
      <c r="M25" s="7"/>
      <c r="N25" s="10">
        <v>0</v>
      </c>
      <c r="O25" s="10">
        <v>0</v>
      </c>
      <c r="P25" s="10">
        <v>-192.17</v>
      </c>
      <c r="Q25" s="10">
        <v>-192.17</v>
      </c>
      <c r="R25" s="10">
        <v>-192.17</v>
      </c>
      <c r="S25" s="10">
        <v>-192.17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-192.17</v>
      </c>
      <c r="Z25" s="10">
        <v>-192.17</v>
      </c>
      <c r="AA25" s="10">
        <v>0</v>
      </c>
      <c r="AB25" s="10">
        <v>-192.17</v>
      </c>
      <c r="AC25" s="10">
        <v>-192.17</v>
      </c>
      <c r="AD25" s="10">
        <v>-192.17</v>
      </c>
      <c r="AE25" s="11">
        <v>1</v>
      </c>
      <c r="AF25" s="12">
        <f>AF26</f>
        <v>-192.17</v>
      </c>
      <c r="AG25" s="12">
        <f>AG26</f>
        <v>0</v>
      </c>
      <c r="AH25" s="13">
        <f t="shared" si="0"/>
        <v>0</v>
      </c>
    </row>
    <row r="26" spans="1:34" outlineLevel="4" x14ac:dyDescent="0.25">
      <c r="A26" s="14" t="s">
        <v>41</v>
      </c>
      <c r="B26" s="15" t="s">
        <v>42</v>
      </c>
      <c r="C26" s="14" t="s">
        <v>41</v>
      </c>
      <c r="D26" s="14"/>
      <c r="E26" s="16"/>
      <c r="F26" s="14"/>
      <c r="G26" s="14"/>
      <c r="H26" s="14"/>
      <c r="I26" s="14"/>
      <c r="J26" s="14"/>
      <c r="K26" s="14"/>
      <c r="L26" s="14"/>
      <c r="M26" s="14"/>
      <c r="N26" s="17">
        <v>0</v>
      </c>
      <c r="O26" s="17">
        <v>0</v>
      </c>
      <c r="P26" s="17">
        <v>-192.17</v>
      </c>
      <c r="Q26" s="17">
        <v>-192.17</v>
      </c>
      <c r="R26" s="17">
        <v>-192.17</v>
      </c>
      <c r="S26" s="17">
        <v>-192.17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-192.17</v>
      </c>
      <c r="Z26" s="17">
        <v>-192.17</v>
      </c>
      <c r="AA26" s="17">
        <v>0</v>
      </c>
      <c r="AB26" s="17">
        <v>-192.17</v>
      </c>
      <c r="AC26" s="17">
        <v>-192.17</v>
      </c>
      <c r="AD26" s="17">
        <v>-192.17</v>
      </c>
      <c r="AE26" s="18">
        <v>1</v>
      </c>
      <c r="AF26" s="19">
        <v>-192.17</v>
      </c>
      <c r="AG26" s="19">
        <v>0</v>
      </c>
      <c r="AH26" s="13">
        <f t="shared" si="0"/>
        <v>0</v>
      </c>
    </row>
    <row r="27" spans="1:34" s="4" customFormat="1" ht="51" outlineLevel="2" x14ac:dyDescent="0.2">
      <c r="A27" s="7" t="s">
        <v>43</v>
      </c>
      <c r="B27" s="8" t="s">
        <v>44</v>
      </c>
      <c r="C27" s="7" t="s">
        <v>43</v>
      </c>
      <c r="D27" s="7"/>
      <c r="E27" s="9"/>
      <c r="F27" s="7"/>
      <c r="G27" s="7"/>
      <c r="H27" s="7"/>
      <c r="I27" s="7"/>
      <c r="J27" s="7"/>
      <c r="K27" s="7"/>
      <c r="L27" s="7"/>
      <c r="M27" s="7"/>
      <c r="N27" s="10">
        <v>0</v>
      </c>
      <c r="O27" s="10">
        <v>470000</v>
      </c>
      <c r="P27" s="10">
        <v>310726.90999999997</v>
      </c>
      <c r="Q27" s="10">
        <v>780726.91</v>
      </c>
      <c r="R27" s="10">
        <v>780726.91</v>
      </c>
      <c r="S27" s="10">
        <v>780726.91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760726.91</v>
      </c>
      <c r="Z27" s="10">
        <v>760726.91</v>
      </c>
      <c r="AA27" s="10">
        <v>0</v>
      </c>
      <c r="AB27" s="10">
        <v>760726.91</v>
      </c>
      <c r="AC27" s="10">
        <v>760726.91</v>
      </c>
      <c r="AD27" s="10">
        <v>760726.91</v>
      </c>
      <c r="AE27" s="11">
        <v>0.97438284790260399</v>
      </c>
      <c r="AF27" s="12">
        <f>AF28+AF29+AF30+AF31</f>
        <v>711893.94</v>
      </c>
      <c r="AG27" s="12">
        <f>AG28+AG29+AG30+AG31</f>
        <v>555000</v>
      </c>
      <c r="AH27" s="13">
        <f t="shared" si="0"/>
        <v>77.961051333011781</v>
      </c>
    </row>
    <row r="28" spans="1:34" ht="77.25" outlineLevel="6" x14ac:dyDescent="0.25">
      <c r="A28" s="14" t="s">
        <v>45</v>
      </c>
      <c r="B28" s="15" t="s">
        <v>46</v>
      </c>
      <c r="C28" s="14" t="s">
        <v>45</v>
      </c>
      <c r="D28" s="14"/>
      <c r="E28" s="16"/>
      <c r="F28" s="14"/>
      <c r="G28" s="14"/>
      <c r="H28" s="14"/>
      <c r="I28" s="14"/>
      <c r="J28" s="14"/>
      <c r="K28" s="14"/>
      <c r="L28" s="14"/>
      <c r="M28" s="14"/>
      <c r="N28" s="17">
        <v>0</v>
      </c>
      <c r="O28" s="17">
        <v>0</v>
      </c>
      <c r="P28" s="17">
        <v>54388.12</v>
      </c>
      <c r="Q28" s="17">
        <v>54388.12</v>
      </c>
      <c r="R28" s="17">
        <v>54388.12</v>
      </c>
      <c r="S28" s="17">
        <v>54388.12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54388.12</v>
      </c>
      <c r="Z28" s="17">
        <v>54388.12</v>
      </c>
      <c r="AA28" s="17">
        <v>0</v>
      </c>
      <c r="AB28" s="17">
        <v>54388.12</v>
      </c>
      <c r="AC28" s="17">
        <v>54388.12</v>
      </c>
      <c r="AD28" s="17">
        <v>54388.12</v>
      </c>
      <c r="AE28" s="18">
        <v>1</v>
      </c>
      <c r="AF28" s="19">
        <v>54388.12</v>
      </c>
      <c r="AG28" s="19"/>
      <c r="AH28" s="13">
        <f t="shared" si="0"/>
        <v>0</v>
      </c>
    </row>
    <row r="29" spans="1:34" ht="77.25" outlineLevel="6" x14ac:dyDescent="0.25">
      <c r="A29" s="14" t="s">
        <v>47</v>
      </c>
      <c r="B29" s="15" t="s">
        <v>46</v>
      </c>
      <c r="C29" s="14" t="s">
        <v>47</v>
      </c>
      <c r="D29" s="14"/>
      <c r="E29" s="16"/>
      <c r="F29" s="14"/>
      <c r="G29" s="14"/>
      <c r="H29" s="14"/>
      <c r="I29" s="14"/>
      <c r="J29" s="14"/>
      <c r="K29" s="14"/>
      <c r="L29" s="14"/>
      <c r="M29" s="14"/>
      <c r="N29" s="17">
        <v>0</v>
      </c>
      <c r="O29" s="17">
        <v>450000</v>
      </c>
      <c r="P29" s="17">
        <v>207505.82</v>
      </c>
      <c r="Q29" s="17">
        <v>657505.81999999995</v>
      </c>
      <c r="R29" s="17">
        <v>657505.81999999995</v>
      </c>
      <c r="S29" s="17">
        <v>657505.81999999995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657505.81999999995</v>
      </c>
      <c r="Z29" s="17">
        <v>657505.81999999995</v>
      </c>
      <c r="AA29" s="17">
        <v>0</v>
      </c>
      <c r="AB29" s="17">
        <v>657505.81999999995</v>
      </c>
      <c r="AC29" s="17">
        <v>657505.81999999995</v>
      </c>
      <c r="AD29" s="17">
        <v>657505.81999999995</v>
      </c>
      <c r="AE29" s="18">
        <v>1</v>
      </c>
      <c r="AF29" s="19">
        <v>657505.81999999995</v>
      </c>
      <c r="AG29" s="19">
        <v>555000</v>
      </c>
      <c r="AH29" s="13">
        <f t="shared" si="0"/>
        <v>84.409899215797054</v>
      </c>
    </row>
    <row r="30" spans="1:34" ht="65.45" customHeight="1" outlineLevel="6" x14ac:dyDescent="0.25">
      <c r="A30" s="14" t="s">
        <v>48</v>
      </c>
      <c r="B30" s="15" t="s">
        <v>49</v>
      </c>
      <c r="C30" s="14" t="s">
        <v>48</v>
      </c>
      <c r="D30" s="14"/>
      <c r="E30" s="16"/>
      <c r="F30" s="14"/>
      <c r="G30" s="14"/>
      <c r="H30" s="14"/>
      <c r="I30" s="14"/>
      <c r="J30" s="14"/>
      <c r="K30" s="14"/>
      <c r="L30" s="14"/>
      <c r="M30" s="14"/>
      <c r="N30" s="17">
        <v>0</v>
      </c>
      <c r="O30" s="17">
        <v>20000</v>
      </c>
      <c r="P30" s="17">
        <v>0</v>
      </c>
      <c r="Q30" s="17">
        <v>20000</v>
      </c>
      <c r="R30" s="17">
        <v>20000</v>
      </c>
      <c r="S30" s="17">
        <v>20000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8">
        <v>0</v>
      </c>
      <c r="AF30" s="19"/>
      <c r="AG30" s="19"/>
      <c r="AH30" s="13"/>
    </row>
    <row r="31" spans="1:34" ht="77.25" outlineLevel="6" x14ac:dyDescent="0.25">
      <c r="A31" s="14" t="s">
        <v>50</v>
      </c>
      <c r="B31" s="15" t="s">
        <v>51</v>
      </c>
      <c r="C31" s="14" t="s">
        <v>50</v>
      </c>
      <c r="D31" s="14"/>
      <c r="E31" s="16"/>
      <c r="F31" s="14"/>
      <c r="G31" s="14"/>
      <c r="H31" s="14"/>
      <c r="I31" s="14"/>
      <c r="J31" s="14"/>
      <c r="K31" s="14"/>
      <c r="L31" s="14"/>
      <c r="M31" s="14"/>
      <c r="N31" s="17">
        <v>0</v>
      </c>
      <c r="O31" s="17">
        <v>0</v>
      </c>
      <c r="P31" s="17">
        <v>48832.97</v>
      </c>
      <c r="Q31" s="17">
        <v>48832.97</v>
      </c>
      <c r="R31" s="17">
        <v>48832.97</v>
      </c>
      <c r="S31" s="17">
        <v>48832.97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48832.97</v>
      </c>
      <c r="Z31" s="17">
        <v>48832.97</v>
      </c>
      <c r="AA31" s="17">
        <v>0</v>
      </c>
      <c r="AB31" s="17">
        <v>48832.97</v>
      </c>
      <c r="AC31" s="17">
        <v>48832.97</v>
      </c>
      <c r="AD31" s="17">
        <v>48832.97</v>
      </c>
      <c r="AE31" s="18">
        <v>1</v>
      </c>
      <c r="AF31" s="19"/>
      <c r="AG31" s="19"/>
      <c r="AH31" s="13"/>
    </row>
    <row r="32" spans="1:34" s="4" customFormat="1" ht="25.5" outlineLevel="2" x14ac:dyDescent="0.2">
      <c r="A32" s="7" t="s">
        <v>52</v>
      </c>
      <c r="B32" s="8" t="s">
        <v>53</v>
      </c>
      <c r="C32" s="7" t="s">
        <v>52</v>
      </c>
      <c r="D32" s="7"/>
      <c r="E32" s="9"/>
      <c r="F32" s="7"/>
      <c r="G32" s="7"/>
      <c r="H32" s="7"/>
      <c r="I32" s="7"/>
      <c r="J32" s="7"/>
      <c r="K32" s="7"/>
      <c r="L32" s="7"/>
      <c r="M32" s="7"/>
      <c r="N32" s="10">
        <v>0</v>
      </c>
      <c r="O32" s="10">
        <v>3000000</v>
      </c>
      <c r="P32" s="10">
        <v>79129.75</v>
      </c>
      <c r="Q32" s="10">
        <v>3079129.75</v>
      </c>
      <c r="R32" s="10">
        <v>3079129.75</v>
      </c>
      <c r="S32" s="10">
        <v>3079129.75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3079129.75</v>
      </c>
      <c r="Z32" s="10">
        <v>3079129.75</v>
      </c>
      <c r="AA32" s="10">
        <v>0</v>
      </c>
      <c r="AB32" s="10">
        <v>3079129.75</v>
      </c>
      <c r="AC32" s="10">
        <v>3079129.75</v>
      </c>
      <c r="AD32" s="10">
        <v>3079129.75</v>
      </c>
      <c r="AE32" s="11">
        <v>1</v>
      </c>
      <c r="AF32" s="12">
        <f>AF33+AF34+AF35</f>
        <v>3331628.75</v>
      </c>
      <c r="AG32" s="12">
        <f>AG33+AG34+AG35</f>
        <v>3000000</v>
      </c>
      <c r="AH32" s="13">
        <f t="shared" si="0"/>
        <v>90.046047297436729</v>
      </c>
    </row>
    <row r="33" spans="1:34" ht="39" outlineLevel="6" x14ac:dyDescent="0.25">
      <c r="A33" s="14" t="s">
        <v>54</v>
      </c>
      <c r="B33" s="15" t="s">
        <v>55</v>
      </c>
      <c r="C33" s="14" t="s">
        <v>54</v>
      </c>
      <c r="D33" s="14"/>
      <c r="E33" s="16"/>
      <c r="F33" s="14"/>
      <c r="G33" s="14"/>
      <c r="H33" s="14"/>
      <c r="I33" s="14"/>
      <c r="J33" s="14"/>
      <c r="K33" s="14"/>
      <c r="L33" s="14"/>
      <c r="M33" s="14"/>
      <c r="N33" s="17">
        <v>0</v>
      </c>
      <c r="O33" s="17">
        <v>3000000</v>
      </c>
      <c r="P33" s="17">
        <v>-252499</v>
      </c>
      <c r="Q33" s="17">
        <v>2747501</v>
      </c>
      <c r="R33" s="17">
        <v>2747501</v>
      </c>
      <c r="S33" s="17">
        <v>2747501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2747501</v>
      </c>
      <c r="Z33" s="17">
        <v>2747501</v>
      </c>
      <c r="AA33" s="17">
        <v>0</v>
      </c>
      <c r="AB33" s="17">
        <v>2747501</v>
      </c>
      <c r="AC33" s="17">
        <v>2747501</v>
      </c>
      <c r="AD33" s="17">
        <v>2747501</v>
      </c>
      <c r="AE33" s="18">
        <v>1</v>
      </c>
      <c r="AF33" s="19">
        <v>3000000</v>
      </c>
      <c r="AG33" s="19">
        <v>3000000</v>
      </c>
      <c r="AH33" s="13">
        <f t="shared" si="0"/>
        <v>100</v>
      </c>
    </row>
    <row r="34" spans="1:34" ht="39" outlineLevel="6" x14ac:dyDescent="0.25">
      <c r="A34" s="14" t="s">
        <v>56</v>
      </c>
      <c r="B34" s="15" t="s">
        <v>57</v>
      </c>
      <c r="C34" s="14" t="s">
        <v>56</v>
      </c>
      <c r="D34" s="14"/>
      <c r="E34" s="16"/>
      <c r="F34" s="14"/>
      <c r="G34" s="14"/>
      <c r="H34" s="14"/>
      <c r="I34" s="14"/>
      <c r="J34" s="14"/>
      <c r="K34" s="14"/>
      <c r="L34" s="14"/>
      <c r="M34" s="14"/>
      <c r="N34" s="17">
        <v>0</v>
      </c>
      <c r="O34" s="17">
        <v>0</v>
      </c>
      <c r="P34" s="17">
        <v>5815.55</v>
      </c>
      <c r="Q34" s="17">
        <v>5815.55</v>
      </c>
      <c r="R34" s="17">
        <v>5815.55</v>
      </c>
      <c r="S34" s="17">
        <v>5815.55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5815.55</v>
      </c>
      <c r="Z34" s="17">
        <v>5815.55</v>
      </c>
      <c r="AA34" s="17">
        <v>0</v>
      </c>
      <c r="AB34" s="17">
        <v>5815.55</v>
      </c>
      <c r="AC34" s="17">
        <v>5815.55</v>
      </c>
      <c r="AD34" s="17">
        <v>5815.55</v>
      </c>
      <c r="AE34" s="18">
        <v>1</v>
      </c>
      <c r="AF34" s="19">
        <v>5815.55</v>
      </c>
      <c r="AG34" s="19"/>
      <c r="AH34" s="13">
        <f t="shared" si="0"/>
        <v>0</v>
      </c>
    </row>
    <row r="35" spans="1:34" ht="26.25" outlineLevel="6" x14ac:dyDescent="0.25">
      <c r="A35" s="14" t="s">
        <v>58</v>
      </c>
      <c r="B35" s="15" t="s">
        <v>59</v>
      </c>
      <c r="C35" s="14" t="s">
        <v>58</v>
      </c>
      <c r="D35" s="14"/>
      <c r="E35" s="16"/>
      <c r="F35" s="14"/>
      <c r="G35" s="14"/>
      <c r="H35" s="14"/>
      <c r="I35" s="14"/>
      <c r="J35" s="14"/>
      <c r="K35" s="14"/>
      <c r="L35" s="14"/>
      <c r="M35" s="14"/>
      <c r="N35" s="17">
        <v>0</v>
      </c>
      <c r="O35" s="17">
        <v>0</v>
      </c>
      <c r="P35" s="17">
        <v>325813.2</v>
      </c>
      <c r="Q35" s="17">
        <v>325813.2</v>
      </c>
      <c r="R35" s="17">
        <v>325813.2</v>
      </c>
      <c r="S35" s="17">
        <v>325813.2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325813.2</v>
      </c>
      <c r="Z35" s="17">
        <v>325813.2</v>
      </c>
      <c r="AA35" s="17">
        <v>0</v>
      </c>
      <c r="AB35" s="17">
        <v>325813.2</v>
      </c>
      <c r="AC35" s="17">
        <v>325813.2</v>
      </c>
      <c r="AD35" s="17">
        <v>325813.2</v>
      </c>
      <c r="AE35" s="18">
        <v>1</v>
      </c>
      <c r="AF35" s="19">
        <v>325813.2</v>
      </c>
      <c r="AG35" s="19"/>
      <c r="AH35" s="13">
        <f t="shared" si="0"/>
        <v>0</v>
      </c>
    </row>
    <row r="36" spans="1:34" s="4" customFormat="1" ht="25.5" outlineLevel="2" x14ac:dyDescent="0.2">
      <c r="A36" s="7" t="s">
        <v>60</v>
      </c>
      <c r="B36" s="8" t="s">
        <v>61</v>
      </c>
      <c r="C36" s="7" t="s">
        <v>60</v>
      </c>
      <c r="D36" s="7"/>
      <c r="E36" s="9"/>
      <c r="F36" s="7"/>
      <c r="G36" s="7"/>
      <c r="H36" s="7"/>
      <c r="I36" s="7"/>
      <c r="J36" s="7"/>
      <c r="K36" s="7"/>
      <c r="L36" s="7"/>
      <c r="M36" s="7"/>
      <c r="N36" s="10">
        <v>0</v>
      </c>
      <c r="O36" s="10">
        <v>5100000</v>
      </c>
      <c r="P36" s="10">
        <v>-3800000</v>
      </c>
      <c r="Q36" s="10">
        <v>1300000</v>
      </c>
      <c r="R36" s="10">
        <v>1300000</v>
      </c>
      <c r="S36" s="10">
        <v>1300000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101665.19</v>
      </c>
      <c r="Z36" s="10">
        <v>101665.19</v>
      </c>
      <c r="AA36" s="10">
        <v>0</v>
      </c>
      <c r="AB36" s="10">
        <v>101665.19</v>
      </c>
      <c r="AC36" s="10">
        <v>101665.19</v>
      </c>
      <c r="AD36" s="10">
        <v>101665.19</v>
      </c>
      <c r="AE36" s="11">
        <v>7.8203992307692302E-2</v>
      </c>
      <c r="AF36" s="12">
        <f>AF37+AF38</f>
        <v>106189</v>
      </c>
      <c r="AG36" s="12">
        <f>AG37+AG38</f>
        <v>5100000</v>
      </c>
      <c r="AH36" s="13">
        <f t="shared" si="0"/>
        <v>4802.7573477478836</v>
      </c>
    </row>
    <row r="37" spans="1:34" ht="90" outlineLevel="6" x14ac:dyDescent="0.25">
      <c r="A37" s="14" t="s">
        <v>62</v>
      </c>
      <c r="B37" s="15" t="s">
        <v>63</v>
      </c>
      <c r="C37" s="14" t="s">
        <v>62</v>
      </c>
      <c r="D37" s="14"/>
      <c r="E37" s="16"/>
      <c r="F37" s="14"/>
      <c r="G37" s="14"/>
      <c r="H37" s="14"/>
      <c r="I37" s="14"/>
      <c r="J37" s="14"/>
      <c r="K37" s="14"/>
      <c r="L37" s="14"/>
      <c r="M37" s="14"/>
      <c r="N37" s="17">
        <v>0</v>
      </c>
      <c r="O37" s="17">
        <v>5000000</v>
      </c>
      <c r="P37" s="17">
        <v>-3800000</v>
      </c>
      <c r="Q37" s="17">
        <v>1200000</v>
      </c>
      <c r="R37" s="17">
        <v>1200000</v>
      </c>
      <c r="S37" s="17">
        <v>1200000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6189</v>
      </c>
      <c r="Z37" s="17">
        <v>6189</v>
      </c>
      <c r="AA37" s="17">
        <v>0</v>
      </c>
      <c r="AB37" s="17">
        <v>6189</v>
      </c>
      <c r="AC37" s="17">
        <v>6189</v>
      </c>
      <c r="AD37" s="17">
        <v>6189</v>
      </c>
      <c r="AE37" s="18">
        <v>5.1574999999999998E-3</v>
      </c>
      <c r="AF37" s="19">
        <v>6189</v>
      </c>
      <c r="AG37" s="19">
        <v>5000000</v>
      </c>
      <c r="AH37" s="13">
        <f t="shared" si="0"/>
        <v>80788.495718209728</v>
      </c>
    </row>
    <row r="38" spans="1:34" ht="51.75" outlineLevel="6" x14ac:dyDescent="0.25">
      <c r="A38" s="14" t="s">
        <v>64</v>
      </c>
      <c r="B38" s="15" t="s">
        <v>65</v>
      </c>
      <c r="C38" s="14" t="s">
        <v>64</v>
      </c>
      <c r="D38" s="14"/>
      <c r="E38" s="16"/>
      <c r="F38" s="14"/>
      <c r="G38" s="14"/>
      <c r="H38" s="14"/>
      <c r="I38" s="14"/>
      <c r="J38" s="14"/>
      <c r="K38" s="14"/>
      <c r="L38" s="14"/>
      <c r="M38" s="14"/>
      <c r="N38" s="17">
        <v>0</v>
      </c>
      <c r="O38" s="17">
        <v>100000</v>
      </c>
      <c r="P38" s="17">
        <v>0</v>
      </c>
      <c r="Q38" s="17">
        <v>100000</v>
      </c>
      <c r="R38" s="17">
        <v>100000</v>
      </c>
      <c r="S38" s="17">
        <v>100000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95476.19</v>
      </c>
      <c r="Z38" s="17">
        <v>95476.19</v>
      </c>
      <c r="AA38" s="17">
        <v>0</v>
      </c>
      <c r="AB38" s="17">
        <v>95476.19</v>
      </c>
      <c r="AC38" s="17">
        <v>95476.19</v>
      </c>
      <c r="AD38" s="17">
        <v>95476.19</v>
      </c>
      <c r="AE38" s="18">
        <v>0.95476190000000005</v>
      </c>
      <c r="AF38" s="19">
        <v>100000</v>
      </c>
      <c r="AG38" s="19">
        <v>100000</v>
      </c>
      <c r="AH38" s="13">
        <f t="shared" si="0"/>
        <v>100</v>
      </c>
    </row>
    <row r="39" spans="1:34" s="4" customFormat="1" ht="14.25" outlineLevel="2" x14ac:dyDescent="0.2">
      <c r="A39" s="7" t="s">
        <v>66</v>
      </c>
      <c r="B39" s="8" t="s">
        <v>67</v>
      </c>
      <c r="C39" s="7" t="s">
        <v>66</v>
      </c>
      <c r="D39" s="7"/>
      <c r="E39" s="9"/>
      <c r="F39" s="7"/>
      <c r="G39" s="7"/>
      <c r="H39" s="7"/>
      <c r="I39" s="7"/>
      <c r="J39" s="7"/>
      <c r="K39" s="7"/>
      <c r="L39" s="7"/>
      <c r="M39" s="7"/>
      <c r="N39" s="10">
        <v>0</v>
      </c>
      <c r="O39" s="10">
        <v>5000</v>
      </c>
      <c r="P39" s="10">
        <v>0</v>
      </c>
      <c r="Q39" s="10">
        <v>5000</v>
      </c>
      <c r="R39" s="10">
        <v>5000</v>
      </c>
      <c r="S39" s="10">
        <v>5000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1">
        <v>0</v>
      </c>
      <c r="AF39" s="12">
        <f>AF40</f>
        <v>0</v>
      </c>
      <c r="AG39" s="12">
        <f>AG40</f>
        <v>5000</v>
      </c>
      <c r="AH39" s="13"/>
    </row>
    <row r="40" spans="1:34" ht="39" outlineLevel="6" x14ac:dyDescent="0.25">
      <c r="A40" s="14" t="s">
        <v>68</v>
      </c>
      <c r="B40" s="15" t="s">
        <v>69</v>
      </c>
      <c r="C40" s="14" t="s">
        <v>68</v>
      </c>
      <c r="D40" s="14"/>
      <c r="E40" s="16"/>
      <c r="F40" s="14"/>
      <c r="G40" s="14"/>
      <c r="H40" s="14"/>
      <c r="I40" s="14"/>
      <c r="J40" s="14"/>
      <c r="K40" s="14"/>
      <c r="L40" s="14"/>
      <c r="M40" s="14"/>
      <c r="N40" s="17">
        <v>0</v>
      </c>
      <c r="O40" s="17">
        <v>5000</v>
      </c>
      <c r="P40" s="17">
        <v>0</v>
      </c>
      <c r="Q40" s="17">
        <v>5000</v>
      </c>
      <c r="R40" s="17">
        <v>5000</v>
      </c>
      <c r="S40" s="17">
        <v>5000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8">
        <v>0</v>
      </c>
      <c r="AF40" s="19"/>
      <c r="AG40" s="19">
        <v>5000</v>
      </c>
      <c r="AH40" s="13"/>
    </row>
    <row r="41" spans="1:34" s="4" customFormat="1" ht="25.5" outlineLevel="2" x14ac:dyDescent="0.2">
      <c r="A41" s="7" t="s">
        <v>70</v>
      </c>
      <c r="B41" s="8" t="s">
        <v>71</v>
      </c>
      <c r="C41" s="7" t="s">
        <v>70</v>
      </c>
      <c r="D41" s="7"/>
      <c r="E41" s="9"/>
      <c r="F41" s="7"/>
      <c r="G41" s="7"/>
      <c r="H41" s="7"/>
      <c r="I41" s="7"/>
      <c r="J41" s="7"/>
      <c r="K41" s="7"/>
      <c r="L41" s="7"/>
      <c r="M41" s="7"/>
      <c r="N41" s="10">
        <v>0</v>
      </c>
      <c r="O41" s="10">
        <v>50000</v>
      </c>
      <c r="P41" s="10">
        <v>156666.22</v>
      </c>
      <c r="Q41" s="10">
        <v>206666.22</v>
      </c>
      <c r="R41" s="10">
        <v>206666.22</v>
      </c>
      <c r="S41" s="10">
        <v>206666.22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206666.22</v>
      </c>
      <c r="Z41" s="10">
        <v>206666.22</v>
      </c>
      <c r="AA41" s="10">
        <v>0</v>
      </c>
      <c r="AB41" s="10">
        <v>206666.22</v>
      </c>
      <c r="AC41" s="10">
        <v>206666.22</v>
      </c>
      <c r="AD41" s="10">
        <v>206666.22</v>
      </c>
      <c r="AE41" s="11">
        <v>1</v>
      </c>
      <c r="AF41" s="12">
        <v>206666.22</v>
      </c>
      <c r="AG41" s="12">
        <v>50000</v>
      </c>
      <c r="AH41" s="13">
        <f t="shared" si="0"/>
        <v>24.193600676491783</v>
      </c>
    </row>
    <row r="42" spans="1:34" s="4" customFormat="1" ht="14.25" outlineLevel="2" x14ac:dyDescent="0.2">
      <c r="A42" s="7" t="s">
        <v>72</v>
      </c>
      <c r="B42" s="8" t="s">
        <v>73</v>
      </c>
      <c r="C42" s="7" t="s">
        <v>72</v>
      </c>
      <c r="D42" s="7"/>
      <c r="E42" s="9"/>
      <c r="F42" s="7"/>
      <c r="G42" s="7"/>
      <c r="H42" s="7"/>
      <c r="I42" s="7"/>
      <c r="J42" s="7"/>
      <c r="K42" s="7"/>
      <c r="L42" s="7"/>
      <c r="M42" s="7"/>
      <c r="N42" s="10">
        <v>0</v>
      </c>
      <c r="O42" s="10">
        <v>150000</v>
      </c>
      <c r="P42" s="10">
        <v>138026</v>
      </c>
      <c r="Q42" s="10">
        <v>288026</v>
      </c>
      <c r="R42" s="10">
        <v>288026</v>
      </c>
      <c r="S42" s="10">
        <v>288026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138531.6</v>
      </c>
      <c r="Z42" s="10">
        <v>138531.6</v>
      </c>
      <c r="AA42" s="10">
        <v>0</v>
      </c>
      <c r="AB42" s="10">
        <v>138531.6</v>
      </c>
      <c r="AC42" s="10">
        <v>138531.6</v>
      </c>
      <c r="AD42" s="10">
        <v>138531.6</v>
      </c>
      <c r="AE42" s="11">
        <v>0.48096907918035176</v>
      </c>
      <c r="AF42" s="12">
        <v>138531.6</v>
      </c>
      <c r="AG42" s="12">
        <v>150000</v>
      </c>
      <c r="AH42" s="13">
        <f t="shared" si="0"/>
        <v>108.27854438987205</v>
      </c>
    </row>
    <row r="43" spans="1:34" s="4" customFormat="1" ht="38.25" outlineLevel="2" x14ac:dyDescent="0.2">
      <c r="A43" s="7" t="s">
        <v>74</v>
      </c>
      <c r="B43" s="8" t="s">
        <v>75</v>
      </c>
      <c r="C43" s="7" t="s">
        <v>74</v>
      </c>
      <c r="D43" s="7"/>
      <c r="E43" s="9"/>
      <c r="F43" s="7"/>
      <c r="G43" s="7"/>
      <c r="H43" s="7"/>
      <c r="I43" s="7"/>
      <c r="J43" s="7"/>
      <c r="K43" s="7"/>
      <c r="L43" s="7"/>
      <c r="M43" s="7"/>
      <c r="N43" s="10">
        <v>0</v>
      </c>
      <c r="O43" s="10">
        <v>71598279.150000006</v>
      </c>
      <c r="P43" s="10">
        <v>30701769.23</v>
      </c>
      <c r="Q43" s="10">
        <v>102300048.38</v>
      </c>
      <c r="R43" s="10">
        <v>102300048.38</v>
      </c>
      <c r="S43" s="10">
        <v>102300048.38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92976135.219999999</v>
      </c>
      <c r="Z43" s="10">
        <v>92976135.219999999</v>
      </c>
      <c r="AA43" s="10">
        <v>0</v>
      </c>
      <c r="AB43" s="10">
        <v>92976135.219999999</v>
      </c>
      <c r="AC43" s="10">
        <v>92976135.219999999</v>
      </c>
      <c r="AD43" s="10">
        <v>92976135.219999999</v>
      </c>
      <c r="AE43" s="11">
        <v>0.90885719696470002</v>
      </c>
      <c r="AF43" s="12">
        <f>AF44+AF45+AF46</f>
        <v>102300048.38</v>
      </c>
      <c r="AG43" s="12">
        <f>AG44+AG45+AG46</f>
        <v>12445210.300000001</v>
      </c>
      <c r="AH43" s="13">
        <f t="shared" si="0"/>
        <v>12.165400209559511</v>
      </c>
    </row>
    <row r="44" spans="1:34" ht="26.25" outlineLevel="3" x14ac:dyDescent="0.25">
      <c r="A44" s="14" t="s">
        <v>76</v>
      </c>
      <c r="B44" s="15" t="s">
        <v>77</v>
      </c>
      <c r="C44" s="14" t="s">
        <v>76</v>
      </c>
      <c r="D44" s="14"/>
      <c r="E44" s="16"/>
      <c r="F44" s="14"/>
      <c r="G44" s="14"/>
      <c r="H44" s="14"/>
      <c r="I44" s="14"/>
      <c r="J44" s="14"/>
      <c r="K44" s="14"/>
      <c r="L44" s="14"/>
      <c r="M44" s="14"/>
      <c r="N44" s="17">
        <v>0</v>
      </c>
      <c r="O44" s="17">
        <v>7388964</v>
      </c>
      <c r="P44" s="17">
        <v>390600</v>
      </c>
      <c r="Q44" s="17">
        <v>7779564</v>
      </c>
      <c r="R44" s="17">
        <v>7779564</v>
      </c>
      <c r="S44" s="17">
        <v>7779564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6573079</v>
      </c>
      <c r="Z44" s="17">
        <v>6573079</v>
      </c>
      <c r="AA44" s="17">
        <v>0</v>
      </c>
      <c r="AB44" s="17">
        <v>6573079</v>
      </c>
      <c r="AC44" s="17">
        <v>6573079</v>
      </c>
      <c r="AD44" s="17">
        <v>6573079</v>
      </c>
      <c r="AE44" s="18">
        <v>0.84491611612167472</v>
      </c>
      <c r="AF44" s="19">
        <v>7779564</v>
      </c>
      <c r="AG44" s="19">
        <v>7808257</v>
      </c>
      <c r="AH44" s="13">
        <f t="shared" si="0"/>
        <v>100.36882529663616</v>
      </c>
    </row>
    <row r="45" spans="1:34" ht="26.25" outlineLevel="3" x14ac:dyDescent="0.25">
      <c r="A45" s="14" t="s">
        <v>78</v>
      </c>
      <c r="B45" s="15" t="s">
        <v>79</v>
      </c>
      <c r="C45" s="14" t="s">
        <v>78</v>
      </c>
      <c r="D45" s="14"/>
      <c r="E45" s="16"/>
      <c r="F45" s="14"/>
      <c r="G45" s="14"/>
      <c r="H45" s="14"/>
      <c r="I45" s="14"/>
      <c r="J45" s="14"/>
      <c r="K45" s="14"/>
      <c r="L45" s="14"/>
      <c r="M45" s="14"/>
      <c r="N45" s="17">
        <v>0</v>
      </c>
      <c r="O45" s="17">
        <v>14209315.15</v>
      </c>
      <c r="P45" s="17">
        <v>1300000</v>
      </c>
      <c r="Q45" s="17">
        <v>15509315.15</v>
      </c>
      <c r="R45" s="17">
        <v>15509315.15</v>
      </c>
      <c r="S45" s="17">
        <v>15509315.15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13385950.949999999</v>
      </c>
      <c r="Z45" s="17">
        <v>13385950.949999999</v>
      </c>
      <c r="AA45" s="17">
        <v>0</v>
      </c>
      <c r="AB45" s="17">
        <v>13385950.949999999</v>
      </c>
      <c r="AC45" s="17">
        <v>13385950.949999999</v>
      </c>
      <c r="AD45" s="17">
        <v>13385950.949999999</v>
      </c>
      <c r="AE45" s="18">
        <v>0.86309104048349938</v>
      </c>
      <c r="AF45" s="19">
        <v>15509315.15</v>
      </c>
      <c r="AG45" s="19">
        <v>4636953.3</v>
      </c>
      <c r="AH45" s="13">
        <f t="shared" si="0"/>
        <v>29.897859803306659</v>
      </c>
    </row>
    <row r="46" spans="1:34" ht="26.45" customHeight="1" outlineLevel="3" x14ac:dyDescent="0.25">
      <c r="A46" s="14" t="s">
        <v>80</v>
      </c>
      <c r="B46" s="15" t="s">
        <v>81</v>
      </c>
      <c r="C46" s="14" t="s">
        <v>80</v>
      </c>
      <c r="D46" s="14"/>
      <c r="E46" s="16"/>
      <c r="F46" s="14"/>
      <c r="G46" s="14"/>
      <c r="H46" s="14"/>
      <c r="I46" s="14"/>
      <c r="J46" s="14"/>
      <c r="K46" s="14"/>
      <c r="L46" s="14"/>
      <c r="M46" s="14"/>
      <c r="N46" s="17">
        <v>0</v>
      </c>
      <c r="O46" s="17">
        <v>50000000</v>
      </c>
      <c r="P46" s="17">
        <v>29011169.23</v>
      </c>
      <c r="Q46" s="17">
        <v>79011169.230000004</v>
      </c>
      <c r="R46" s="17">
        <v>79011169.230000004</v>
      </c>
      <c r="S46" s="17">
        <v>79011169.230000004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73017105.269999996</v>
      </c>
      <c r="Z46" s="17">
        <v>73017105.269999996</v>
      </c>
      <c r="AA46" s="17">
        <v>0</v>
      </c>
      <c r="AB46" s="17">
        <v>73017105.269999996</v>
      </c>
      <c r="AC46" s="17">
        <v>73017105.269999996</v>
      </c>
      <c r="AD46" s="17">
        <v>73017105.269999996</v>
      </c>
      <c r="AE46" s="18">
        <v>0.92413649844174062</v>
      </c>
      <c r="AF46" s="19">
        <v>79011169.230000004</v>
      </c>
      <c r="AG46" s="19"/>
      <c r="AH46" s="13">
        <f t="shared" si="0"/>
        <v>0</v>
      </c>
    </row>
    <row r="47" spans="1:34" s="4" customFormat="1" ht="24.6" customHeight="1" x14ac:dyDescent="0.2">
      <c r="A47" s="42" t="s">
        <v>82</v>
      </c>
      <c r="B47" s="42"/>
      <c r="C47" s="42"/>
      <c r="D47" s="42"/>
      <c r="E47" s="42"/>
      <c r="F47" s="42"/>
      <c r="G47" s="42"/>
      <c r="H47" s="20"/>
      <c r="I47" s="20"/>
      <c r="J47" s="20"/>
      <c r="K47" s="20"/>
      <c r="L47" s="20"/>
      <c r="M47" s="20"/>
      <c r="N47" s="21">
        <v>0</v>
      </c>
      <c r="O47" s="21">
        <v>112146473.15000001</v>
      </c>
      <c r="P47" s="21">
        <v>27661242.100000001</v>
      </c>
      <c r="Q47" s="21">
        <v>139807715.25</v>
      </c>
      <c r="R47" s="21">
        <v>139807715.25</v>
      </c>
      <c r="S47" s="21">
        <v>139807715.25</v>
      </c>
      <c r="T47" s="21">
        <v>0</v>
      </c>
      <c r="U47" s="21">
        <v>0</v>
      </c>
      <c r="V47" s="21">
        <v>0</v>
      </c>
      <c r="W47" s="21">
        <v>0</v>
      </c>
      <c r="X47" s="21">
        <v>2402120.73</v>
      </c>
      <c r="Y47" s="21">
        <v>124939632.84999999</v>
      </c>
      <c r="Z47" s="21">
        <v>122537512.12</v>
      </c>
      <c r="AA47" s="21">
        <v>2402120.73</v>
      </c>
      <c r="AB47" s="21">
        <v>124939632.84999999</v>
      </c>
      <c r="AC47" s="21">
        <v>122537512.12</v>
      </c>
      <c r="AD47" s="21">
        <v>122537512.12</v>
      </c>
      <c r="AE47" s="22">
        <v>0.87647174478806167</v>
      </c>
      <c r="AF47" s="12">
        <f>AF43+AF9</f>
        <v>138552389.72</v>
      </c>
      <c r="AG47" s="12">
        <f>AG43+AG9</f>
        <v>51227579.299999997</v>
      </c>
      <c r="AH47" s="13">
        <f t="shared" si="0"/>
        <v>36.973436115772252</v>
      </c>
    </row>
    <row r="48" spans="1:34" ht="12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 t="s">
        <v>1</v>
      </c>
      <c r="AE48" s="2"/>
    </row>
    <row r="49" spans="1:33" x14ac:dyDescent="0.2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1"/>
      <c r="AC49" s="1"/>
      <c r="AD49" s="1"/>
      <c r="AE49" s="1"/>
      <c r="AG49" s="3">
        <f>SUM(B11)</f>
        <v>0</v>
      </c>
    </row>
  </sheetData>
  <mergeCells count="31">
    <mergeCell ref="A1:AE1"/>
    <mergeCell ref="A49:AA49"/>
    <mergeCell ref="A47:G47"/>
    <mergeCell ref="E6:G6"/>
    <mergeCell ref="A6:A7"/>
    <mergeCell ref="B6:B7"/>
    <mergeCell ref="C6:C7"/>
    <mergeCell ref="D6:D7"/>
    <mergeCell ref="H6:J6"/>
    <mergeCell ref="K6:K7"/>
    <mergeCell ref="L6:L7"/>
    <mergeCell ref="M6:M7"/>
    <mergeCell ref="N6:N7"/>
    <mergeCell ref="O6:O7"/>
    <mergeCell ref="X6:Z6"/>
    <mergeCell ref="AF6:AF7"/>
    <mergeCell ref="AG6:AG7"/>
    <mergeCell ref="AH6:AH7"/>
    <mergeCell ref="A2:AH3"/>
    <mergeCell ref="A5:AH5"/>
    <mergeCell ref="P6:P7"/>
    <mergeCell ref="Q6:Q7"/>
    <mergeCell ref="R6:R7"/>
    <mergeCell ref="A4:AE4"/>
    <mergeCell ref="T6:T7"/>
    <mergeCell ref="S6:S7"/>
    <mergeCell ref="U6:U7"/>
    <mergeCell ref="V6:V7"/>
    <mergeCell ref="W6:W7"/>
    <mergeCell ref="AE6:AE7"/>
    <mergeCell ref="AA6:AC7"/>
  </mergeCells>
  <pageMargins left="0.39370078740157483" right="0.39370078740157483" top="0.59055118110236227" bottom="0.59055118110236227" header="0.39370078740157483" footer="0.39370078740157483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0.2022&lt;/string&gt;&#10;  &lt;/DateInfo&gt;&#10;  &lt;Code&gt;SQUERY_INFO_ISP_INC&lt;/Code&gt;&#10;  &lt;ObjectCode&gt;SQUERY_INFO_ISP_INC&lt;/ObjectCode&gt;&#10;  &lt;DocName&gt;Аналитический отчет по исполнению доходов с произвольной группировкой&lt;/DocName&gt;&#10;  &lt;VariantName&gt;Вариант (новый от 02.02.2021 10:42:30)&lt;/VariantName&gt;&#10;  &lt;VariantLink&gt;59138371&lt;/VariantLink&gt;&#10;  &lt;ReportCode&gt;C09D7D66075D40F4A403344C226A1C&lt;/ReportCode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B20FC82-BE59-4654-BD34-2465C14AB49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(1)</vt:lpstr>
      <vt:lpstr>'Документ (1)'!Заголовки_для_печати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Пользователь Windows</cp:lastModifiedBy>
  <cp:lastPrinted>2022-12-19T08:19:48Z</cp:lastPrinted>
  <dcterms:created xsi:type="dcterms:W3CDTF">2022-11-02T06:49:39Z</dcterms:created>
  <dcterms:modified xsi:type="dcterms:W3CDTF">2022-12-19T08:19:50Z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доходов с произвольной группировкой</vt:lpwstr>
  </property>
  <property fmtid="{D5CDD505-2E9C-101B-9397-08002B2CF9AE}" pid="3" name="Название отчета">
    <vt:lpwstr>Вариант (новый от 02.02.2021 10_42_30).xlsx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21.2.2622.330878421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